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Zalo Received Files\"/>
    </mc:Choice>
  </mc:AlternateContent>
  <bookViews>
    <workbookView xWindow="-120" yWindow="-120" windowWidth="24240" windowHeight="13140" tabRatio="907" firstSheet="1" activeTab="1"/>
  </bookViews>
  <sheets>
    <sheet name="foxz" sheetId="147" state="veryHidden" r:id="rId1"/>
    <sheet name="27.11" sheetId="173" r:id="rId2"/>
  </sheets>
  <definedNames>
    <definedName name="CaododayGa" hidden="1">{"'Sheet1'!$L$16"}</definedName>
    <definedName name="d" hidden="1">{"'Sheet1'!$L$16"}</definedName>
    <definedName name="huy" hidden="1">{"'Sheet1'!$L$16"}</definedName>
    <definedName name="_xlnm.Print_Area" localSheetId="1">'27.11'!$A$1:$M$47</definedName>
    <definedName name="Sosanh2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73" l="1"/>
  <c r="R31" i="173"/>
  <c r="P31" i="173"/>
  <c r="R29" i="173"/>
  <c r="Q29" i="173"/>
  <c r="P29" i="173"/>
  <c r="O29" i="173"/>
  <c r="R27" i="173"/>
  <c r="P27" i="173"/>
  <c r="R25" i="173"/>
  <c r="Q25" i="173"/>
  <c r="P25" i="173"/>
  <c r="O25" i="173"/>
  <c r="R23" i="173"/>
  <c r="P23" i="173"/>
  <c r="R21" i="173"/>
  <c r="Q21" i="173"/>
  <c r="P21" i="173"/>
  <c r="O21" i="173"/>
  <c r="D21" i="173"/>
  <c r="G34" i="173" s="1"/>
  <c r="U18" i="173"/>
  <c r="G29" i="173" l="1"/>
  <c r="G25" i="173"/>
  <c r="G21" i="173"/>
  <c r="I31" i="173"/>
  <c r="I29" i="173"/>
  <c r="I27" i="173"/>
  <c r="I25" i="173"/>
  <c r="I23" i="173"/>
  <c r="I21" i="173"/>
  <c r="J21" i="173" l="1"/>
  <c r="L21" i="173" s="1"/>
</calcChain>
</file>

<file path=xl/sharedStrings.xml><?xml version="1.0" encoding="utf-8"?>
<sst xmlns="http://schemas.openxmlformats.org/spreadsheetml/2006/main" count="52" uniqueCount="50">
  <si>
    <t>STT</t>
  </si>
  <si>
    <t xml:space="preserve"> Mác yêu cầu</t>
  </si>
  <si>
    <t>Kích thước mẫu (cm)</t>
  </si>
  <si>
    <t>Ngày đúc
 mẫu</t>
  </si>
  <si>
    <t>Ngày nén mẫu</t>
  </si>
  <si>
    <t>Tuổi mẫu (ngày)</t>
  </si>
  <si>
    <t>Kết quả</t>
  </si>
  <si>
    <t>4 x 4 x 16</t>
  </si>
  <si>
    <t>Mác yêu cầu</t>
  </si>
  <si>
    <t xml:space="preserve">Lực uốn
 (N)  </t>
  </si>
  <si>
    <t xml:space="preserve">Lực nén
 (N)  </t>
  </si>
  <si>
    <t xml:space="preserve"> KẾT QUẢ NÉN MẪU</t>
  </si>
  <si>
    <t>KẾT QUẢ THÍ NGHIỆM VỮA</t>
  </si>
  <si>
    <t>TCVN 3121 - 2003; TCVN 4314 - 2003</t>
  </si>
  <si>
    <t>UỐN</t>
  </si>
  <si>
    <t>NÉN</t>
  </si>
  <si>
    <t>R7</t>
  </si>
  <si>
    <t>R28</t>
  </si>
  <si>
    <t xml:space="preserve"> Tiêu chuẩn TN</t>
  </si>
  <si>
    <t xml:space="preserve"> Thiết bị TN</t>
  </si>
  <si>
    <t>MÁY NÉN VỮA; BỘ GÁ, UỐN NÉN; THƯỚC LÁ…</t>
  </si>
  <si>
    <t>CÔNG TY CỔ PHẦN KIỂM ĐỊNH CHẤT 
LƯỢNG XD TOÀN CẦU</t>
  </si>
  <si>
    <t>NGUYỄN VĂN CHIẾN</t>
  </si>
  <si>
    <t>TP. LINH VĂN THỰC</t>
  </si>
  <si>
    <r>
      <t>Cường độ uốn
(N/mm</t>
    </r>
    <r>
      <rPr>
        <vertAlign val="superscript"/>
        <sz val="11"/>
        <rFont val="Times New Roman"/>
        <family val="1"/>
        <charset val="163"/>
      </rPr>
      <t>2</t>
    </r>
    <r>
      <rPr>
        <sz val="11"/>
        <rFont val="Times New Roman"/>
        <family val="1"/>
        <charset val="163"/>
      </rPr>
      <t>)</t>
    </r>
  </si>
  <si>
    <r>
      <t>Cường độ nén
(N/mm</t>
    </r>
    <r>
      <rPr>
        <vertAlign val="superscript"/>
        <sz val="11"/>
        <rFont val="Times New Roman"/>
        <family val="1"/>
        <charset val="163"/>
      </rPr>
      <t>2</t>
    </r>
    <r>
      <rPr>
        <sz val="11"/>
        <rFont val="Times New Roman"/>
        <family val="1"/>
        <charset val="163"/>
      </rPr>
      <t>)</t>
    </r>
  </si>
  <si>
    <r>
      <t>Cường độ trung bình   (N/mm</t>
    </r>
    <r>
      <rPr>
        <vertAlign val="superscript"/>
        <sz val="11"/>
        <rFont val="Times New Roman"/>
        <family val="1"/>
        <charset val="163"/>
      </rPr>
      <t>2</t>
    </r>
    <r>
      <rPr>
        <sz val="11"/>
        <rFont val="Times New Roman"/>
        <family val="1"/>
        <charset val="163"/>
      </rPr>
      <t xml:space="preserve">) </t>
    </r>
  </si>
  <si>
    <t>TƯ VẤN GIÁM SÁT</t>
  </si>
  <si>
    <t>NHÀ THẦU THI CÔNG</t>
  </si>
  <si>
    <t xml:space="preserve"> 1.  Kết quả chỉ có giá trị với mẫu do khách hàng mang đến, không có mẫu lưu tại PTN, kết quả có các bên cùng nhau chứng kiến</t>
  </si>
  <si>
    <t xml:space="preserve"> Chủ đầu tư</t>
  </si>
  <si>
    <r>
      <t>N/mm</t>
    </r>
    <r>
      <rPr>
        <vertAlign val="superscript"/>
        <sz val="9"/>
        <rFont val="Times New Roman"/>
        <family val="1"/>
      </rPr>
      <t>2</t>
    </r>
  </si>
  <si>
    <t xml:space="preserve"> 2. Thông tin do đơn vị yêu cầu cung cấp, không được phép sao lưu kết quả nếu không được sự đồng ý của PTN</t>
  </si>
  <si>
    <t xml:space="preserve"> Mẫu thử/cấu kiện</t>
  </si>
  <si>
    <t xml:space="preserve"> Địa điểm</t>
  </si>
  <si>
    <t xml:space="preserve"> Gói thầu</t>
  </si>
  <si>
    <t xml:space="preserve"> Hạng mục</t>
  </si>
  <si>
    <t xml:space="preserve"> Nhà thầu thi công</t>
  </si>
  <si>
    <t>PGĐ. LÊ VĂN NGA</t>
  </si>
  <si>
    <t>HĐKT Số: 1121/2021/HĐKT/CN319.8-GLB</t>
  </si>
  <si>
    <t>CÔNG TY TNHH JAPFA COMFEED VIỆT NAM - CHI NHÁNH BÌNH PHƯỚC 3</t>
  </si>
  <si>
    <t>TỔNG CÔNG TY 319 BỘ QUỐC PHÒNG</t>
  </si>
  <si>
    <t xml:space="preserve"> Dự án</t>
  </si>
  <si>
    <t>NHÀ MÁY GIẾT MỔ VÀ CHẾ BIẾN THỊT JAPFA CHI NHÁNH BÌNH PHƯỚC 3</t>
  </si>
  <si>
    <t>TỔNG THẦU THI CÔNG HẠNG MỤC KIẾN TRÚC, KẾT CẤU, CƠ ĐIỆN NHÀ MÁY GIẾT MỔ VÀ CHẾ BIẾN THỊT JAPFA CHI NHÁNH BÌNH PHƯỚC 3 - GIAI ĐOẠN 1</t>
  </si>
  <si>
    <t>LÔ B6-1, B6-2, B6-3, B6-4 KHU CÔNG NGHIỆP MINH HƯNG - SIKICO, XÃ ĐỒNG NƠ, HUYỆN HỚN QUẢN,TỈNH BÌNH PHƯỚC</t>
  </si>
  <si>
    <t>ĐD. NGƯỜI THÍ NGHIỆM</t>
  </si>
  <si>
    <t>TƯỜNG RÀO HR1</t>
  </si>
  <si>
    <t xml:space="preserve">VỮA XÂY TƯỜNG TUYẾN COS ĐỈNH (+58.31 - +59.12) ĐƯỜNG N1
</t>
  </si>
  <si>
    <t>TT THÍ NGHIỆM VLXD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</si>
</sst>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164" formatCode="&quot;£&quot;#,##0;[Red]\-&quot;£&quot;#,##0"/>
    <numFmt numFmtId="165" formatCode="&quot;£&quot;#,##0.00;[Red]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_-* #,##0.00\ _₫_-;\-* #,##0.00\ _₫_-;_-* &quot;-&quot;??\ _₫_-;_-@_-"/>
    <numFmt numFmtId="171" formatCode="dd\/mm\/yyyy"/>
    <numFmt numFmtId="172" formatCode="0.0"/>
    <numFmt numFmtId="173" formatCode="&quot;Đạt &quot;\ 0.00&quot;%&quot;"/>
    <numFmt numFmtId="174" formatCode="&quot;* Kết luận:  Mẫu thí nghiệm đạt yêu cầu mác &quot;0.0&quot; N/mm2 theo TCVN 4314 : 2003 &quot;"/>
    <numFmt numFmtId="175" formatCode="&quot;Số: 01/&quot;dd&quot;&quot;mm&quot;&quot;yy/&quot;/XM/XDAT/HL&quot;"/>
    <numFmt numFmtId="176" formatCode="&quot; Số TN:/TNON/&quot;dd&quot;-&quot;mm&quot;-&quot;yy"/>
    <numFmt numFmtId="177" formatCode="&quot;TN Số: 01R7/&quot;dd&quot;&quot;mm&quot;&quot;yy/&quot;NBT/LAS508&quot;"/>
    <numFmt numFmtId="178" formatCode="&quot;Báo cáo, ngày &quot;dd&quot; tháng &quot;mm&quot; năm &quot;yyyy"/>
    <numFmt numFmtId="179" formatCode="&quot;Hà Nội, ngày &quot;dd&quot; tháng &quot;mm&quot; năm &quot;yyyy\ \ \ \ \ \ "/>
    <numFmt numFmtId="180" formatCode="0.000"/>
    <numFmt numFmtId="181" formatCode="&quot;\&quot;#,##0.00;[Red]&quot;\&quot;&quot;\&quot;&quot;\&quot;&quot;\&quot;&quot;\&quot;&quot;\&quot;\-#,##0.00"/>
    <numFmt numFmtId="182" formatCode="&quot;\&quot;#,##0;[Red]&quot;\&quot;&quot;\&quot;\-#,##0"/>
    <numFmt numFmtId="183" formatCode="&quot;\&quot;#,##0.00;[Red]&quot;\&quot;\-#,##0.00"/>
    <numFmt numFmtId="184" formatCode="&quot;\&quot;#,##0;[Red]&quot;\&quot;\-#,##0"/>
    <numFmt numFmtId="185" formatCode="#,##0\ &quot;F&quot;;[Red]\-#,##0\ &quot;F&quot;"/>
    <numFmt numFmtId="186" formatCode="#,##0.00\ &quot;F&quot;;\-#,##0.00\ &quot;F&quot;"/>
    <numFmt numFmtId="187" formatCode="\$#,##0_);\(\$#,##0\)"/>
    <numFmt numFmtId="188" formatCode="0.0%"/>
    <numFmt numFmtId="189" formatCode="&quot;£&quot;#,##0.00"/>
    <numFmt numFmtId="190" formatCode="\$#,##0\ ;\(\$#,##0\)"/>
    <numFmt numFmtId="191" formatCode="#,###"/>
    <numFmt numFmtId="192" formatCode="0##,###.00"/>
    <numFmt numFmtId="193" formatCode="#,##0\ &quot;DM&quot;;\-#,##0\ &quot;DM&quot;"/>
    <numFmt numFmtId="194" formatCode="0.000%"/>
    <numFmt numFmtId="195" formatCode="&quot;￥&quot;#,##0;&quot;￥&quot;\-#,##0"/>
    <numFmt numFmtId="196" formatCode="00.000"/>
    <numFmt numFmtId="197" formatCode="&quot;TN Số: 01R28/&quot;dd&quot;&quot;mm&quot;&quot;yy/&quot;VỮA/LAS508&quot;"/>
    <numFmt numFmtId="198" formatCode="&quot;TN Số: 0121/R28/&quot;dd&quot;&quot;mm&quot;&quot;yy/&quot;NBT/LASXD508&quot;"/>
    <numFmt numFmtId="199" formatCode="&quot;STN : 01/&quot;dmmyy&quot;/ONGTHEP/LAS508&quot;"/>
    <numFmt numFmtId="200" formatCode="\ \ \ \ \ \ \ \ \ &quot;Bình Phước, ngày &quot;dd&quot; tháng &quot;mm&quot; năm &quot;yyyy\ \ \ \ "/>
  </numFmts>
  <fonts count="90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.Vn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  <charset val="163"/>
    </font>
    <font>
      <sz val="11"/>
      <color rgb="FFFF0000"/>
      <name val="Times New Roman"/>
      <family val="1"/>
    </font>
    <font>
      <sz val="11"/>
      <name val="Times New Roman"/>
      <family val="1"/>
      <charset val="163"/>
    </font>
    <font>
      <i/>
      <sz val="9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i/>
      <sz val="11"/>
      <color theme="0"/>
      <name val="Times New Roman"/>
      <family val="1"/>
    </font>
    <font>
      <sz val="13"/>
      <name val=".VnTime"/>
      <family val="2"/>
    </font>
    <font>
      <sz val="11"/>
      <color theme="1"/>
      <name val="Calibri"/>
      <family val="2"/>
      <scheme val="minor"/>
    </font>
    <font>
      <i/>
      <sz val="8"/>
      <name val="Times New Roman"/>
      <family val="1"/>
      <charset val="163"/>
    </font>
    <font>
      <sz val="13"/>
      <name val="Times New Roman"/>
      <family val="1"/>
    </font>
    <font>
      <sz val="12"/>
      <name val=".VnTime"/>
      <family val="2"/>
    </font>
    <font>
      <sz val="10"/>
      <name val="Times New Roman"/>
      <family val="1"/>
      <charset val="163"/>
    </font>
    <font>
      <b/>
      <i/>
      <sz val="9"/>
      <name val="Times New Roman"/>
      <family val="1"/>
    </font>
    <font>
      <sz val="12"/>
      <color theme="1"/>
      <name val="Times New Roman"/>
      <family val="2"/>
    </font>
    <font>
      <sz val="10"/>
      <name val="Helv"/>
      <family val="2"/>
    </font>
    <font>
      <sz val="13"/>
      <color theme="1"/>
      <name val="Times New Roman"/>
      <family val="2"/>
    </font>
    <font>
      <b/>
      <i/>
      <u/>
      <sz val="13"/>
      <name val="Times New Roman"/>
      <family val="1"/>
    </font>
    <font>
      <i/>
      <sz val="10.5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  <charset val="163"/>
    </font>
    <font>
      <i/>
      <sz val="10"/>
      <name val="Times New Roman"/>
      <family val="1"/>
    </font>
    <font>
      <i/>
      <sz val="11"/>
      <name val="Times New Roman"/>
      <family val="1"/>
      <charset val="163"/>
    </font>
    <font>
      <i/>
      <u/>
      <sz val="10"/>
      <color rgb="FFFF0000"/>
      <name val="Times New Roman"/>
      <family val="1"/>
    </font>
    <font>
      <i/>
      <sz val="12"/>
      <name val=".VnTime"/>
      <family val="2"/>
    </font>
    <font>
      <i/>
      <sz val="12"/>
      <name val="Times New Roman"/>
      <family val="1"/>
    </font>
    <font>
      <i/>
      <sz val="10"/>
      <name val=".VnTime"/>
      <family val="2"/>
    </font>
    <font>
      <sz val="9"/>
      <color rgb="FFFF0000"/>
      <name val="Times New Roman"/>
      <family val="1"/>
    </font>
    <font>
      <sz val="13"/>
      <color theme="1"/>
      <name val="Times New Roman"/>
      <family val="2"/>
      <charset val="163"/>
    </font>
    <font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2"/>
      <name val="Times"/>
      <family val="1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12"/>
      <name val="VNtimes new roman"/>
      <family val="2"/>
    </font>
    <font>
      <sz val="10"/>
      <name val="Arial"/>
      <family val="2"/>
      <charset val="163"/>
    </font>
    <font>
      <sz val="10"/>
      <color indexed="8"/>
      <name val="Arial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i/>
      <sz val="8"/>
      <color theme="1"/>
      <name val="Times New Roman"/>
      <family val="1"/>
      <charset val="163"/>
    </font>
    <font>
      <b/>
      <sz val="14"/>
      <name val="Times New Roman"/>
      <family val="1"/>
    </font>
    <font>
      <sz val="9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20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2" fillId="0" borderId="0"/>
    <xf numFmtId="0" fontId="21" fillId="0" borderId="0"/>
    <xf numFmtId="0" fontId="25" fillId="0" borderId="0"/>
    <xf numFmtId="0" fontId="28" fillId="0" borderId="0"/>
    <xf numFmtId="0" fontId="29" fillId="0" borderId="0"/>
    <xf numFmtId="0" fontId="30" fillId="0" borderId="0"/>
    <xf numFmtId="0" fontId="28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43" fillId="0" borderId="0"/>
    <xf numFmtId="170" fontId="43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0" fontId="50" fillId="0" borderId="0"/>
    <xf numFmtId="0" fontId="51" fillId="0" borderId="0"/>
    <xf numFmtId="0" fontId="52" fillId="3" borderId="0"/>
    <xf numFmtId="0" fontId="53" fillId="3" borderId="0"/>
    <xf numFmtId="0" fontId="53" fillId="3" borderId="0"/>
    <xf numFmtId="0" fontId="52" fillId="3" borderId="0"/>
    <xf numFmtId="0" fontId="54" fillId="3" borderId="0"/>
    <xf numFmtId="0" fontId="53" fillId="3" borderId="0"/>
    <xf numFmtId="0" fontId="53" fillId="3" borderId="0"/>
    <xf numFmtId="0" fontId="54" fillId="3" borderId="0"/>
    <xf numFmtId="0" fontId="55" fillId="3" borderId="0"/>
    <xf numFmtId="0" fontId="53" fillId="3" borderId="0"/>
    <xf numFmtId="0" fontId="53" fillId="3" borderId="0"/>
    <xf numFmtId="0" fontId="55" fillId="3" borderId="0"/>
    <xf numFmtId="0" fontId="56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6" fillId="0" borderId="0">
      <alignment wrapText="1"/>
    </xf>
    <xf numFmtId="0" fontId="57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4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57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57" fillId="0" borderId="0"/>
    <xf numFmtId="0" fontId="57" fillId="0" borderId="0"/>
    <xf numFmtId="37" fontId="59" fillId="0" borderId="0"/>
    <xf numFmtId="0" fontId="60" fillId="0" borderId="0"/>
    <xf numFmtId="187" fontId="25" fillId="0" borderId="0" applyFill="0" applyBorder="0" applyAlignment="0"/>
    <xf numFmtId="188" fontId="45" fillId="0" borderId="0" applyFill="0" applyBorder="0" applyAlignment="0"/>
    <xf numFmtId="189" fontId="45" fillId="0" borderId="0" applyFill="0" applyBorder="0" applyAlignment="0"/>
    <xf numFmtId="0" fontId="61" fillId="0" borderId="0"/>
    <xf numFmtId="3" fontId="45" fillId="0" borderId="0" applyFont="0" applyFill="0" applyBorder="0" applyAlignment="0" applyProtection="0"/>
    <xf numFmtId="168" fontId="21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ill="0" applyBorder="0" applyAlignment="0"/>
    <xf numFmtId="2" fontId="45" fillId="0" borderId="0" applyFont="0" applyFill="0" applyBorder="0" applyAlignment="0" applyProtection="0"/>
    <xf numFmtId="38" fontId="62" fillId="3" borderId="0" applyNumberFormat="0" applyBorder="0" applyAlignment="0" applyProtection="0"/>
    <xf numFmtId="0" fontId="63" fillId="0" borderId="0">
      <alignment horizontal="left"/>
    </xf>
    <xf numFmtId="0" fontId="64" fillId="0" borderId="27" applyNumberFormat="0" applyAlignment="0" applyProtection="0">
      <alignment horizontal="left" vertical="center"/>
    </xf>
    <xf numFmtId="0" fontId="64" fillId="0" borderId="28">
      <alignment horizontal="left" vertical="center"/>
    </xf>
    <xf numFmtId="10" fontId="62" fillId="4" borderId="1" applyNumberFormat="0" applyBorder="0" applyAlignment="0" applyProtection="0"/>
    <xf numFmtId="0" fontId="25" fillId="0" borderId="0"/>
    <xf numFmtId="0" fontId="34" fillId="0" borderId="29">
      <alignment horizontal="centerContinuous"/>
    </xf>
    <xf numFmtId="0" fontId="65" fillId="0" borderId="0"/>
    <xf numFmtId="0" fontId="45" fillId="0" borderId="0" applyFill="0" applyBorder="0" applyAlignment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0"/>
    <xf numFmtId="191" fontId="67" fillId="0" borderId="12"/>
    <xf numFmtId="164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0" fontId="68" fillId="0" borderId="0" applyNumberFormat="0" applyFont="0" applyFill="0" applyAlignment="0"/>
    <xf numFmtId="192" fontId="69" fillId="0" borderId="0"/>
    <xf numFmtId="0" fontId="70" fillId="0" borderId="0"/>
    <xf numFmtId="0" fontId="25" fillId="0" borderId="0"/>
    <xf numFmtId="10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31" applyNumberFormat="0" applyBorder="0"/>
    <xf numFmtId="0" fontId="45" fillId="0" borderId="0" applyFill="0" applyBorder="0" applyAlignment="0"/>
    <xf numFmtId="0" fontId="66" fillId="0" borderId="0"/>
    <xf numFmtId="49" fontId="71" fillId="0" borderId="0" applyFill="0" applyBorder="0" applyAlignment="0"/>
    <xf numFmtId="0" fontId="45" fillId="0" borderId="0" applyFill="0" applyBorder="0" applyAlignment="0"/>
    <xf numFmtId="0" fontId="72" fillId="0" borderId="14">
      <alignment horizontal="left" vertical="center"/>
    </xf>
    <xf numFmtId="0" fontId="73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44" fillId="0" borderId="0">
      <alignment vertical="center"/>
    </xf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93" fontId="78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0" fontId="79" fillId="0" borderId="0"/>
    <xf numFmtId="0" fontId="68" fillId="0" borderId="0"/>
    <xf numFmtId="167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6" fontId="80" fillId="0" borderId="0" applyFont="0" applyFill="0" applyBorder="0" applyAlignment="0" applyProtection="0"/>
    <xf numFmtId="164" fontId="81" fillId="0" borderId="0" applyFont="0" applyFill="0" applyBorder="0" applyAlignment="0" applyProtection="0"/>
    <xf numFmtId="168" fontId="80" fillId="0" borderId="0" applyFont="0" applyFill="0" applyBorder="0" applyAlignment="0" applyProtection="0"/>
    <xf numFmtId="0" fontId="70" fillId="0" borderId="0"/>
    <xf numFmtId="0" fontId="45" fillId="0" borderId="0"/>
    <xf numFmtId="0" fontId="9" fillId="0" borderId="0"/>
    <xf numFmtId="0" fontId="25" fillId="0" borderId="0"/>
    <xf numFmtId="0" fontId="25" fillId="0" borderId="0"/>
  </cellStyleXfs>
  <cellXfs count="17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Border="1"/>
    <xf numFmtId="0" fontId="19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5" fontId="12" fillId="0" borderId="0" xfId="0" applyNumberFormat="1" applyFont="1" applyBorder="1" applyAlignment="1">
      <alignment horizontal="center" vertical="center"/>
    </xf>
    <xf numFmtId="0" fontId="24" fillId="2" borderId="0" xfId="7" applyFont="1" applyFill="1" applyBorder="1" applyAlignment="1" applyProtection="1">
      <alignment vertical="center"/>
      <protection hidden="1"/>
    </xf>
    <xf numFmtId="0" fontId="31" fillId="2" borderId="0" xfId="7" applyFont="1" applyFill="1" applyBorder="1" applyAlignment="1" applyProtection="1">
      <alignment horizontal="left" vertical="center"/>
      <protection hidden="1"/>
    </xf>
    <xf numFmtId="0" fontId="32" fillId="2" borderId="0" xfId="7" applyFont="1" applyFill="1" applyBorder="1" applyAlignment="1" applyProtection="1">
      <alignment horizontal="left" vertical="center"/>
      <protection hidden="1"/>
    </xf>
    <xf numFmtId="0" fontId="33" fillId="2" borderId="0" xfId="7" applyFont="1" applyFill="1" applyBorder="1" applyAlignment="1" applyProtection="1">
      <alignment horizontal="left" vertical="center"/>
      <protection hidden="1"/>
    </xf>
    <xf numFmtId="176" fontId="12" fillId="2" borderId="0" xfId="0" applyNumberFormat="1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7" fillId="0" borderId="0" xfId="15" applyFont="1" applyBorder="1" applyAlignment="1" applyProtection="1">
      <alignment vertical="center"/>
      <protection hidden="1"/>
    </xf>
    <xf numFmtId="0" fontId="0" fillId="0" borderId="4" xfId="0" applyBorder="1"/>
    <xf numFmtId="0" fontId="8" fillId="0" borderId="0" xfId="16" applyFont="1" applyBorder="1" applyAlignment="1">
      <alignment horizontal="center" vertical="center"/>
    </xf>
    <xf numFmtId="179" fontId="37" fillId="0" borderId="0" xfId="0" applyNumberFormat="1" applyFont="1" applyBorder="1" applyAlignment="1">
      <alignment horizontal="right" vertical="center"/>
    </xf>
    <xf numFmtId="0" fontId="36" fillId="0" borderId="0" xfId="16" applyFont="1" applyBorder="1" applyAlignment="1">
      <alignment vertical="center"/>
    </xf>
    <xf numFmtId="0" fontId="3" fillId="0" borderId="0" xfId="16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/>
    <xf numFmtId="0" fontId="24" fillId="0" borderId="0" xfId="0" applyFont="1" applyBorder="1" applyProtection="1">
      <protection hidden="1"/>
    </xf>
    <xf numFmtId="0" fontId="39" fillId="0" borderId="0" xfId="0" applyFont="1" applyBorder="1"/>
    <xf numFmtId="0" fontId="40" fillId="0" borderId="0" xfId="0" applyFont="1" applyBorder="1"/>
    <xf numFmtId="0" fontId="24" fillId="0" borderId="0" xfId="0" applyFont="1" applyBorder="1" applyProtection="1">
      <protection locked="0"/>
    </xf>
    <xf numFmtId="0" fontId="27" fillId="0" borderId="0" xfId="0" applyFont="1" applyBorder="1" applyAlignment="1"/>
    <xf numFmtId="0" fontId="36" fillId="0" borderId="0" xfId="0" applyFont="1" applyBorder="1"/>
    <xf numFmtId="0" fontId="41" fillId="0" borderId="0" xfId="0" applyFont="1" applyBorder="1"/>
    <xf numFmtId="0" fontId="8" fillId="0" borderId="0" xfId="15" applyFont="1" applyBorder="1" applyAlignment="1" applyProtection="1">
      <alignment vertical="center" wrapText="1"/>
      <protection hidden="1"/>
    </xf>
    <xf numFmtId="0" fontId="8" fillId="0" borderId="4" xfId="15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2" fillId="0" borderId="0" xfId="0" applyFont="1" applyBorder="1"/>
    <xf numFmtId="14" fontId="8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6" fillId="0" borderId="0" xfId="0" applyNumberFormat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4" fillId="0" borderId="0" xfId="7" applyFont="1" applyBorder="1" applyAlignment="1" applyProtection="1">
      <alignment vertical="center"/>
      <protection hidden="1"/>
    </xf>
    <xf numFmtId="2" fontId="8" fillId="2" borderId="0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>
      <alignment horizontal="center" vertical="center"/>
    </xf>
    <xf numFmtId="0" fontId="12" fillId="0" borderId="0" xfId="84" applyFont="1" applyBorder="1" applyAlignment="1">
      <alignment vertical="center"/>
    </xf>
    <xf numFmtId="198" fontId="23" fillId="0" borderId="0" xfId="0" applyNumberFormat="1" applyFont="1" applyBorder="1" applyAlignment="1">
      <alignment vertical="center"/>
    </xf>
    <xf numFmtId="0" fontId="7" fillId="0" borderId="4" xfId="15" applyFont="1" applyBorder="1" applyAlignment="1" applyProtection="1">
      <alignment vertical="center"/>
      <protection hidden="1"/>
    </xf>
    <xf numFmtId="0" fontId="10" fillId="0" borderId="4" xfId="117" applyFont="1" applyBorder="1" applyAlignment="1">
      <alignment vertical="center"/>
    </xf>
    <xf numFmtId="0" fontId="10" fillId="0" borderId="0" xfId="117" applyFont="1" applyBorder="1" applyAlignment="1">
      <alignment vertical="center"/>
    </xf>
    <xf numFmtId="0" fontId="8" fillId="0" borderId="0" xfId="118" applyFont="1" applyBorder="1" applyAlignment="1">
      <alignment vertical="center"/>
    </xf>
    <xf numFmtId="0" fontId="42" fillId="0" borderId="0" xfId="118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/>
    <xf numFmtId="178" fontId="36" fillId="0" borderId="0" xfId="0" applyNumberFormat="1" applyFont="1" applyBorder="1" applyAlignment="1">
      <alignment horizontal="right" vertical="center"/>
    </xf>
    <xf numFmtId="0" fontId="38" fillId="0" borderId="0" xfId="16" applyFont="1" applyBorder="1" applyAlignment="1">
      <alignment horizontal="left" vertical="center" indent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locked="0"/>
    </xf>
    <xf numFmtId="0" fontId="87" fillId="2" borderId="0" xfId="8" applyFont="1" applyFill="1" applyBorder="1" applyAlignment="1">
      <alignment horizontal="left" vertical="center"/>
    </xf>
    <xf numFmtId="0" fontId="23" fillId="2" borderId="0" xfId="14" applyFont="1" applyFill="1" applyBorder="1" applyAlignment="1">
      <alignment horizontal="left" vertical="center"/>
    </xf>
    <xf numFmtId="0" fontId="34" fillId="0" borderId="0" xfId="0" applyFont="1" applyBorder="1" applyAlignment="1"/>
    <xf numFmtId="0" fontId="24" fillId="0" borderId="0" xfId="0" applyFont="1" applyBorder="1" applyAlignment="1" applyProtection="1">
      <alignment vertical="center"/>
      <protection hidden="1"/>
    </xf>
    <xf numFmtId="0" fontId="42" fillId="0" borderId="0" xfId="118" applyFont="1" applyAlignment="1">
      <alignment vertical="center"/>
    </xf>
    <xf numFmtId="14" fontId="2" fillId="0" borderId="0" xfId="0" applyNumberFormat="1" applyFont="1" applyBorder="1"/>
    <xf numFmtId="0" fontId="44" fillId="0" borderId="0" xfId="0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hidden="1"/>
    </xf>
    <xf numFmtId="0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13" fillId="2" borderId="4" xfId="0" applyNumberFormat="1" applyFont="1" applyFill="1" applyBorder="1" applyAlignment="1" applyProtection="1">
      <alignment vertical="center"/>
      <protection hidden="1"/>
    </xf>
    <xf numFmtId="0" fontId="36" fillId="2" borderId="4" xfId="0" applyFont="1" applyFill="1" applyBorder="1" applyAlignment="1">
      <alignment horizontal="center" vertical="center" wrapText="1"/>
    </xf>
    <xf numFmtId="199" fontId="12" fillId="2" borderId="4" xfId="0" applyNumberFormat="1" applyFont="1" applyFill="1" applyBorder="1" applyAlignment="1">
      <alignment horizontal="center" vertical="center"/>
    </xf>
    <xf numFmtId="0" fontId="44" fillId="0" borderId="4" xfId="119" applyFont="1" applyBorder="1" applyAlignment="1">
      <alignment vertical="top"/>
    </xf>
    <xf numFmtId="0" fontId="88" fillId="2" borderId="4" xfId="0" applyFont="1" applyFill="1" applyBorder="1" applyAlignment="1">
      <alignment vertical="center" wrapText="1"/>
    </xf>
    <xf numFmtId="2" fontId="13" fillId="2" borderId="0" xfId="0" applyNumberFormat="1" applyFont="1" applyFill="1" applyAlignment="1" applyProtection="1">
      <alignment vertical="center"/>
      <protection hidden="1"/>
    </xf>
    <xf numFmtId="0" fontId="45" fillId="0" borderId="0" xfId="0" applyFont="1" applyAlignment="1">
      <alignment vertical="center" wrapText="1"/>
    </xf>
    <xf numFmtId="0" fontId="7" fillId="2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/>
    <xf numFmtId="172" fontId="83" fillId="5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Alignment="1" applyProtection="1">
      <alignment horizontal="left" vertical="center" wrapText="1"/>
      <protection hidden="1"/>
    </xf>
    <xf numFmtId="0" fontId="18" fillId="0" borderId="2" xfId="0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12" fillId="2" borderId="21" xfId="0" applyNumberFormat="1" applyFont="1" applyFill="1" applyBorder="1" applyAlignment="1">
      <alignment horizontal="center" vertical="center"/>
    </xf>
    <xf numFmtId="176" fontId="12" fillId="2" borderId="22" xfId="0" applyNumberFormat="1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horizontal="center" vertical="center"/>
    </xf>
    <xf numFmtId="197" fontId="12" fillId="2" borderId="24" xfId="0" applyNumberFormat="1" applyFont="1" applyFill="1" applyBorder="1" applyAlignment="1">
      <alignment horizontal="center" vertical="center" wrapText="1"/>
    </xf>
    <xf numFmtId="197" fontId="12" fillId="2" borderId="25" xfId="0" applyNumberFormat="1" applyFont="1" applyFill="1" applyBorder="1" applyAlignment="1">
      <alignment horizontal="center" vertical="center" wrapText="1"/>
    </xf>
    <xf numFmtId="197" fontId="12" fillId="2" borderId="26" xfId="0" applyNumberFormat="1" applyFont="1" applyFill="1" applyBorder="1" applyAlignment="1">
      <alignment horizontal="center" vertical="center" wrapText="1"/>
    </xf>
    <xf numFmtId="0" fontId="42" fillId="0" borderId="0" xfId="15" applyFont="1" applyBorder="1" applyAlignment="1" applyProtection="1">
      <alignment horizontal="left" vertical="center" wrapText="1"/>
      <protection hidden="1"/>
    </xf>
    <xf numFmtId="0" fontId="42" fillId="0" borderId="0" xfId="15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171" fontId="14" fillId="0" borderId="10" xfId="0" applyNumberFormat="1" applyFont="1" applyBorder="1" applyAlignment="1">
      <alignment horizontal="center" vertical="center" textRotation="90"/>
    </xf>
    <xf numFmtId="171" fontId="14" fillId="0" borderId="14" xfId="0" applyNumberFormat="1" applyFont="1" applyBorder="1" applyAlignment="1">
      <alignment horizontal="center" vertical="center" textRotation="90"/>
    </xf>
    <xf numFmtId="171" fontId="7" fillId="0" borderId="10" xfId="0" applyNumberFormat="1" applyFont="1" applyBorder="1" applyAlignment="1">
      <alignment horizontal="center" vertical="center" textRotation="90"/>
    </xf>
    <xf numFmtId="171" fontId="7" fillId="0" borderId="14" xfId="0" applyNumberFormat="1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0" fontId="14" fillId="0" borderId="14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73" fontId="8" fillId="0" borderId="3" xfId="0" applyNumberFormat="1" applyFont="1" applyBorder="1" applyAlignment="1" applyProtection="1">
      <alignment horizontal="center"/>
      <protection hidden="1"/>
    </xf>
    <xf numFmtId="173" fontId="8" fillId="0" borderId="5" xfId="0" applyNumberFormat="1" applyFont="1" applyBorder="1" applyAlignment="1" applyProtection="1">
      <alignment horizontal="center"/>
      <protection hidden="1"/>
    </xf>
    <xf numFmtId="173" fontId="8" fillId="0" borderId="6" xfId="0" applyNumberFormat="1" applyFont="1" applyBorder="1" applyAlignment="1" applyProtection="1">
      <alignment horizontal="center"/>
      <protection hidden="1"/>
    </xf>
    <xf numFmtId="173" fontId="8" fillId="0" borderId="7" xfId="0" applyNumberFormat="1" applyFont="1" applyBorder="1" applyAlignment="1" applyProtection="1">
      <alignment horizontal="center"/>
      <protection hidden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2" fontId="8" fillId="0" borderId="6" xfId="0" applyNumberFormat="1" applyFont="1" applyBorder="1" applyAlignment="1" applyProtection="1">
      <alignment horizontal="center" vertical="center"/>
      <protection hidden="1"/>
    </xf>
    <xf numFmtId="172" fontId="8" fillId="0" borderId="7" xfId="0" applyNumberFormat="1" applyFont="1" applyBorder="1" applyAlignment="1" applyProtection="1">
      <alignment horizontal="center" vertical="center"/>
      <protection hidden="1"/>
    </xf>
    <xf numFmtId="1" fontId="14" fillId="0" borderId="32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4" fontId="20" fillId="0" borderId="4" xfId="0" applyNumberFormat="1" applyFont="1" applyBorder="1" applyAlignment="1">
      <alignment horizontal="left" vertical="center" wrapText="1"/>
    </xf>
    <xf numFmtId="200" fontId="11" fillId="0" borderId="0" xfId="7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center"/>
    </xf>
    <xf numFmtId="0" fontId="8" fillId="0" borderId="0" xfId="16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20">
    <cellStyle name="??" xfId="19"/>
    <cellStyle name="?? [0.00]_PRODUCT DETAIL Q1" xfId="20"/>
    <cellStyle name="?? [0]" xfId="21"/>
    <cellStyle name="???? [0.00]_PRODUCT DETAIL Q1" xfId="22"/>
    <cellStyle name="????_PRODUCT DETAIL Q1" xfId="23"/>
    <cellStyle name="???[0]_Book1" xfId="24"/>
    <cellStyle name="???_95" xfId="25"/>
    <cellStyle name="??_(????)??????" xfId="26"/>
    <cellStyle name="_____AIT-mix" xfId="27"/>
    <cellStyle name="•W_’·Šú‰p•¶" xfId="28"/>
    <cellStyle name="1" xfId="29"/>
    <cellStyle name="1_Cau thuy dien Ban La (Cu Anh)" xfId="30"/>
    <cellStyle name="1_Du toan 558 (Km17+508.12 - Km 22)" xfId="31"/>
    <cellStyle name="1_ÿÿÿÿÿ" xfId="32"/>
    <cellStyle name="2" xfId="33"/>
    <cellStyle name="2_Cau thuy dien Ban La (Cu Anh)" xfId="34"/>
    <cellStyle name="2_Du toan 558 (Km17+508.12 - Km 22)" xfId="35"/>
    <cellStyle name="2_ÿÿÿÿÿ" xfId="36"/>
    <cellStyle name="3" xfId="37"/>
    <cellStyle name="3_Cau thuy dien Ban La (Cu Anh)" xfId="38"/>
    <cellStyle name="3_Du toan 558 (Km17+508.12 - Km 22)" xfId="39"/>
    <cellStyle name="3_ÿÿÿÿÿ" xfId="40"/>
    <cellStyle name="4" xfId="41"/>
    <cellStyle name="4_Cau thuy dien Ban La (Cu Anh)" xfId="42"/>
    <cellStyle name="4_Du toan 558 (Km17+508.12 - Km 22)" xfId="43"/>
    <cellStyle name="4_ÿÿÿÿÿ" xfId="44"/>
    <cellStyle name="AeE­ [0]_INQUIRY ¿µ¾÷AßAø " xfId="45"/>
    <cellStyle name="ÅëÈ­ [0]_S" xfId="46"/>
    <cellStyle name="AeE­_INQUIRY ¿µ¾÷AßAø " xfId="47"/>
    <cellStyle name="ÅëÈ­_S" xfId="48"/>
    <cellStyle name="AÞ¸¶ [0]_INQUIRY ¿?¾÷AßAø " xfId="49"/>
    <cellStyle name="ÄÞ¸¶ [0]_S" xfId="50"/>
    <cellStyle name="AÞ¸¶_INQUIRY ¿?¾÷AßAø " xfId="51"/>
    <cellStyle name="ÄÞ¸¶_S" xfId="52"/>
    <cellStyle name="C?AØ_¿?¾÷CoE² " xfId="53"/>
    <cellStyle name="C￥AØ_¿μ¾÷CoE² " xfId="54"/>
    <cellStyle name="Ç¥ÁØ_S" xfId="55"/>
    <cellStyle name="C￥AØ_Sheet1_¿μ¾÷CoE² " xfId="56"/>
    <cellStyle name="Calc Currency (0)" xfId="57"/>
    <cellStyle name="Calc Percent (0)" xfId="58"/>
    <cellStyle name="Calc Percent (1)" xfId="59"/>
    <cellStyle name="category" xfId="60"/>
    <cellStyle name="Comma 2" xfId="18"/>
    <cellStyle name="Comma0" xfId="61"/>
    <cellStyle name="Currency 2" xfId="62"/>
    <cellStyle name="Currency0" xfId="63"/>
    <cellStyle name="Date" xfId="64"/>
    <cellStyle name="Enter Currency (0)" xfId="65"/>
    <cellStyle name="Fixed" xfId="66"/>
    <cellStyle name="Grey" xfId="67"/>
    <cellStyle name="HEADER" xfId="68"/>
    <cellStyle name="Header1" xfId="69"/>
    <cellStyle name="Header2" xfId="70"/>
    <cellStyle name="Input [yellow]" xfId="71"/>
    <cellStyle name="khanh" xfId="72"/>
    <cellStyle name="khung" xfId="73"/>
    <cellStyle name="Line" xfId="74"/>
    <cellStyle name="Link Currency (0)" xfId="75"/>
    <cellStyle name="Milliers [0]_AR1194" xfId="76"/>
    <cellStyle name="Milliers_AR1194" xfId="77"/>
    <cellStyle name="Model" xfId="78"/>
    <cellStyle name="moi" xfId="79"/>
    <cellStyle name="Monétaire [0]_AR1194" xfId="80"/>
    <cellStyle name="Monétaire_AR1194" xfId="81"/>
    <cellStyle name="n" xfId="82"/>
    <cellStyle name="Normal" xfId="0" builtinId="0"/>
    <cellStyle name="Normal - Style1" xfId="83"/>
    <cellStyle name="Normal 11" xfId="13"/>
    <cellStyle name="Normal 12" xfId="115"/>
    <cellStyle name="Normal 2" xfId="9"/>
    <cellStyle name="Normal 2 2" xfId="11"/>
    <cellStyle name="Normal 3" xfId="6"/>
    <cellStyle name="Normal 3 2" xfId="84"/>
    <cellStyle name="Normal 4" xfId="12"/>
    <cellStyle name="Normal 4 2" xfId="116"/>
    <cellStyle name="Normal 5" xfId="7"/>
    <cellStyle name="Normal 5 2" xfId="17"/>
    <cellStyle name="Normal 6" xfId="5"/>
    <cellStyle name="Normal 7" xfId="8"/>
    <cellStyle name="Normal_1" xfId="14"/>
    <cellStyle name="Normal_KQTN Thep hinh" xfId="119"/>
    <cellStyle name="Normal_NBT - nhay " xfId="117"/>
    <cellStyle name="Normal_NBT - nhay _NV_TAY HA_THU TE" xfId="2"/>
    <cellStyle name="Normal_Thi nghiem cat (BT)" xfId="1"/>
    <cellStyle name="Normal_Thi nghiem cat (BT) 2 2" xfId="15"/>
    <cellStyle name="Normal_Thi nghiem Da 2x4" xfId="16"/>
    <cellStyle name="Normal_TK" xfId="3"/>
    <cellStyle name="Normal_TK BTN (25) Duong 32 2" xfId="118"/>
    <cellStyle name="Normal_TK V" xfId="4"/>
    <cellStyle name="Normal1" xfId="85"/>
    <cellStyle name="Percent [2]" xfId="86"/>
    <cellStyle name="Percent 2" xfId="87"/>
    <cellStyle name="PERCENTAGE" xfId="88"/>
    <cellStyle name="PrePop Currency (0)" xfId="89"/>
    <cellStyle name="Style 1" xfId="10"/>
    <cellStyle name="subhead" xfId="90"/>
    <cellStyle name="Text Indent A" xfId="91"/>
    <cellStyle name="Text Indent B" xfId="92"/>
    <cellStyle name="vntxt2" xfId="93"/>
    <cellStyle name="xuan" xfId="94"/>
    <cellStyle name=" [0.00]_ Att. 1- Cover" xfId="95"/>
    <cellStyle name="_ Att. 1- Cover" xfId="96"/>
    <cellStyle name="?_ Att. 1- Cover" xfId="97"/>
    <cellStyle name="똿뗦먛귟 [0.00]_PRODUCT DETAIL Q1" xfId="98"/>
    <cellStyle name="똿뗦먛귟_PRODUCT DETAIL Q1" xfId="99"/>
    <cellStyle name="믅됞 [0.00]_PRODUCT DETAIL Q1" xfId="100"/>
    <cellStyle name="믅됞_PRODUCT DETAIL Q1" xfId="101"/>
    <cellStyle name="백분율_95" xfId="102"/>
    <cellStyle name="뷭?_BOOKSHIP" xfId="103"/>
    <cellStyle name="콤마 [0]_1202" xfId="104"/>
    <cellStyle name="콤마_1202" xfId="105"/>
    <cellStyle name="통화 [0]_1202" xfId="106"/>
    <cellStyle name="통화_1202" xfId="107"/>
    <cellStyle name="표준_(정보부문)월별인원계획" xfId="108"/>
    <cellStyle name="一般_00Q3902REV.1" xfId="109"/>
    <cellStyle name="千分位[0]_00Q3902REV.1" xfId="110"/>
    <cellStyle name="千分位_00Q3902REV.1" xfId="111"/>
    <cellStyle name="貨幣 [0]_00Q3902REV.1" xfId="112"/>
    <cellStyle name="貨幣[0]_BRE" xfId="113"/>
    <cellStyle name="貨幣_00Q3902REV.1" xfId="11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13</xdr:col>
      <xdr:colOff>19050</xdr:colOff>
      <xdr:row>5</xdr:row>
      <xdr:rowOff>9525</xdr:rowOff>
    </xdr:to>
    <xdr:grpSp>
      <xdr:nvGrpSpPr>
        <xdr:cNvPr id="9" name="Group 11">
          <a:extLst>
            <a:ext uri="{FF2B5EF4-FFF2-40B4-BE49-F238E27FC236}">
              <a16:creationId xmlns:a16="http://schemas.microsoft.com/office/drawing/2014/main" id="{5DB31338-59CB-446B-978B-7A120A01CF66}"/>
            </a:ext>
          </a:extLst>
        </xdr:cNvPr>
        <xdr:cNvGrpSpPr>
          <a:grpSpLocks/>
        </xdr:cNvGrpSpPr>
      </xdr:nvGrpSpPr>
      <xdr:grpSpPr bwMode="auto">
        <a:xfrm>
          <a:off x="9525" y="0"/>
          <a:ext cx="6334125" cy="1009650"/>
          <a:chOff x="9691280" y="6067425"/>
          <a:chExt cx="7324726" cy="1028700"/>
        </a:xfrm>
      </xdr:grpSpPr>
      <xdr:grpSp>
        <xdr:nvGrpSpPr>
          <xdr:cNvPr id="10" name="Group 309">
            <a:extLst>
              <a:ext uri="{FF2B5EF4-FFF2-40B4-BE49-F238E27FC236}">
                <a16:creationId xmlns:a16="http://schemas.microsoft.com/office/drawing/2014/main" id="{3EB181A1-0D70-0ADD-0862-EEA3029DB120}"/>
              </a:ext>
            </a:extLst>
          </xdr:cNvPr>
          <xdr:cNvGrpSpPr>
            <a:grpSpLocks/>
          </xdr:cNvGrpSpPr>
        </xdr:nvGrpSpPr>
        <xdr:grpSpPr bwMode="auto">
          <a:xfrm>
            <a:off x="15729460" y="6067425"/>
            <a:ext cx="1286546" cy="1028700"/>
            <a:chOff x="1321" y="186"/>
            <a:chExt cx="137" cy="98"/>
          </a:xfrm>
        </xdr:grpSpPr>
        <xdr:grpSp>
          <xdr:nvGrpSpPr>
            <xdr:cNvPr id="15" name="Group 310">
              <a:extLst>
                <a:ext uri="{FF2B5EF4-FFF2-40B4-BE49-F238E27FC236}">
                  <a16:creationId xmlns:a16="http://schemas.microsoft.com/office/drawing/2014/main" id="{3A7CFEF2-6A90-4867-995E-3FE1D158570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30" y="187"/>
              <a:ext cx="124" cy="94"/>
              <a:chOff x="1358" y="78"/>
              <a:chExt cx="119" cy="86"/>
            </a:xfrm>
          </xdr:grpSpPr>
          <xdr:grpSp>
            <xdr:nvGrpSpPr>
              <xdr:cNvPr id="17" name="Group 311">
                <a:extLst>
                  <a:ext uri="{FF2B5EF4-FFF2-40B4-BE49-F238E27FC236}">
                    <a16:creationId xmlns:a16="http://schemas.microsoft.com/office/drawing/2014/main" id="{EDDF0729-7E26-FA7B-D482-FDC7C870EB18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58" y="78"/>
                <a:ext cx="119" cy="86"/>
                <a:chOff x="1358" y="84"/>
                <a:chExt cx="119" cy="86"/>
              </a:xfrm>
            </xdr:grpSpPr>
            <xdr:sp macro="" textlink="">
              <xdr:nvSpPr>
                <xdr:cNvPr id="20" name="Line 312">
                  <a:extLst>
                    <a:ext uri="{FF2B5EF4-FFF2-40B4-BE49-F238E27FC236}">
                      <a16:creationId xmlns:a16="http://schemas.microsoft.com/office/drawing/2014/main" id="{2B545A16-63F0-2122-93B0-ECB942B7002C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1358" y="84"/>
                  <a:ext cx="59" cy="43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313">
                  <a:extLst>
                    <a:ext uri="{FF2B5EF4-FFF2-40B4-BE49-F238E27FC236}">
                      <a16:creationId xmlns:a16="http://schemas.microsoft.com/office/drawing/2014/main" id="{4D89E710-3BE8-A168-1965-BBBBE39DAB8A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417" y="84"/>
                  <a:ext cx="59" cy="43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314">
                  <a:extLst>
                    <a:ext uri="{FF2B5EF4-FFF2-40B4-BE49-F238E27FC236}">
                      <a16:creationId xmlns:a16="http://schemas.microsoft.com/office/drawing/2014/main" id="{CEF92BBE-09D6-3E22-C310-65B77C96A8C6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358" y="128"/>
                  <a:ext cx="59" cy="42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315">
                  <a:extLst>
                    <a:ext uri="{FF2B5EF4-FFF2-40B4-BE49-F238E27FC236}">
                      <a16:creationId xmlns:a16="http://schemas.microsoft.com/office/drawing/2014/main" id="{C8708440-919B-E35F-87FB-438CE4D22BB4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1417" y="127"/>
                  <a:ext cx="60" cy="43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316">
                  <a:extLst>
                    <a:ext uri="{FF2B5EF4-FFF2-40B4-BE49-F238E27FC236}">
                      <a16:creationId xmlns:a16="http://schemas.microsoft.com/office/drawing/2014/main" id="{5DD27F6C-1CA3-249E-D25B-BE004DE0E1AC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363" y="128"/>
                  <a:ext cx="54" cy="39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317">
                  <a:extLst>
                    <a:ext uri="{FF2B5EF4-FFF2-40B4-BE49-F238E27FC236}">
                      <a16:creationId xmlns:a16="http://schemas.microsoft.com/office/drawing/2014/main" id="{BBF29772-778C-BD44-854F-2FBF1D956C9A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1417" y="128"/>
                  <a:ext cx="54" cy="39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318">
                  <a:extLst>
                    <a:ext uri="{FF2B5EF4-FFF2-40B4-BE49-F238E27FC236}">
                      <a16:creationId xmlns:a16="http://schemas.microsoft.com/office/drawing/2014/main" id="{9B3E579B-CA07-C0F1-5944-FF3EFEEB531A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1374" y="88"/>
                  <a:ext cx="43" cy="31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319">
                  <a:extLst>
                    <a:ext uri="{FF2B5EF4-FFF2-40B4-BE49-F238E27FC236}">
                      <a16:creationId xmlns:a16="http://schemas.microsoft.com/office/drawing/2014/main" id="{9755C0D7-54C9-1A8B-DB56-4DAE200C2F76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374" y="119"/>
                  <a:ext cx="85" cy="0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320">
                  <a:extLst>
                    <a:ext uri="{FF2B5EF4-FFF2-40B4-BE49-F238E27FC236}">
                      <a16:creationId xmlns:a16="http://schemas.microsoft.com/office/drawing/2014/main" id="{534222FC-6693-F342-C09D-8758228D788E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370" y="122"/>
                  <a:ext cx="94" cy="0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321">
                  <a:extLst>
                    <a:ext uri="{FF2B5EF4-FFF2-40B4-BE49-F238E27FC236}">
                      <a16:creationId xmlns:a16="http://schemas.microsoft.com/office/drawing/2014/main" id="{16055AAF-9172-1443-F588-9E5B06AA1364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417" y="88"/>
                  <a:ext cx="42" cy="31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322">
                  <a:extLst>
                    <a:ext uri="{FF2B5EF4-FFF2-40B4-BE49-F238E27FC236}">
                      <a16:creationId xmlns:a16="http://schemas.microsoft.com/office/drawing/2014/main" id="{9B9C3D26-5CFE-DC84-6E51-D935EC1ABFA4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464" y="122"/>
                  <a:ext cx="7" cy="5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323">
                  <a:extLst>
                    <a:ext uri="{FF2B5EF4-FFF2-40B4-BE49-F238E27FC236}">
                      <a16:creationId xmlns:a16="http://schemas.microsoft.com/office/drawing/2014/main" id="{8A4F222B-B9CC-893C-1974-CDF0180EEFAC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1363" y="122"/>
                  <a:ext cx="7" cy="5"/>
                </a:xfrm>
                <a:prstGeom prst="line">
                  <a:avLst/>
                </a:prstGeom>
                <a:noFill/>
                <a:ln w="127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Text Box 324">
                <a:extLst>
                  <a:ext uri="{FF2B5EF4-FFF2-40B4-BE49-F238E27FC236}">
                    <a16:creationId xmlns:a16="http://schemas.microsoft.com/office/drawing/2014/main" id="{B18B5B8C-D62C-D702-FC82-A4F0139E207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92" y="90"/>
                <a:ext cx="46" cy="26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36576" tIns="36576" rIns="36576" bIns="0" anchor="t" upright="1"/>
              <a:lstStyle/>
              <a:p>
                <a:pPr algn="ctr" rtl="0">
                  <a:defRPr sz="1000"/>
                </a:pPr>
                <a:r>
                  <a:rPr lang="en-US" sz="1200" b="1" i="0" u="none" strike="noStrike" baseline="0">
                    <a:solidFill>
                      <a:srgbClr val="FF0000"/>
                    </a:solidFill>
                    <a:latin typeface=".VnBlack"/>
                  </a:rPr>
                  <a:t>XD</a:t>
                </a:r>
              </a:p>
            </xdr:txBody>
          </xdr:sp>
          <xdr:sp macro="" textlink="">
            <xdr:nvSpPr>
              <xdr:cNvPr id="19" name="Text Box 325">
                <a:extLst>
                  <a:ext uri="{FF2B5EF4-FFF2-40B4-BE49-F238E27FC236}">
                    <a16:creationId xmlns:a16="http://schemas.microsoft.com/office/drawing/2014/main" id="{9805C6DF-2155-05AA-A478-69D1EA078A1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66" y="117"/>
                <a:ext cx="91" cy="35"/>
              </a:xfrm>
              <a:prstGeom prst="rect">
                <a:avLst/>
              </a:prstGeom>
              <a:noFill/>
              <a:ln>
                <a:noFill/>
              </a:ln>
              <a:effectLst/>
            </xdr:spPr>
            <xdr:txBody>
              <a:bodyPr vertOverflow="clip" wrap="square" lIns="36576" tIns="36576" rIns="36576" bIns="0" anchor="t" upright="1"/>
              <a:lstStyle/>
              <a:p>
                <a:pPr algn="ctr" rtl="0">
                  <a:defRPr sz="1000"/>
                </a:pPr>
                <a:r>
                  <a:rPr lang="en-US" sz="1000" b="1" i="0" u="none" strike="noStrike" baseline="0">
                    <a:solidFill>
                      <a:srgbClr val="FF0000"/>
                    </a:solidFill>
                    <a:latin typeface=".VnBlack"/>
                  </a:rPr>
                  <a:t>  LAS 508</a:t>
                </a:r>
              </a:p>
            </xdr:txBody>
          </xdr:sp>
        </xdr:grpSp>
        <xdr:sp macro="" textlink="">
          <xdr:nvSpPr>
            <xdr:cNvPr id="16" name="Rectangle 326">
              <a:extLst>
                <a:ext uri="{FF2B5EF4-FFF2-40B4-BE49-F238E27FC236}">
                  <a16:creationId xmlns:a16="http://schemas.microsoft.com/office/drawing/2014/main" id="{442F9FDD-BBA0-A99C-6A93-C0D260C031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21" y="186"/>
              <a:ext cx="137" cy="98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1" name="Group 13">
            <a:extLst>
              <a:ext uri="{FF2B5EF4-FFF2-40B4-BE49-F238E27FC236}">
                <a16:creationId xmlns:a16="http://schemas.microsoft.com/office/drawing/2014/main" id="{0DAFEA73-AE29-8DE7-6D14-3671AD1DF3EF}"/>
              </a:ext>
            </a:extLst>
          </xdr:cNvPr>
          <xdr:cNvGrpSpPr>
            <a:grpSpLocks/>
          </xdr:cNvGrpSpPr>
        </xdr:nvGrpSpPr>
        <xdr:grpSpPr bwMode="auto">
          <a:xfrm>
            <a:off x="9691280" y="6067425"/>
            <a:ext cx="6038314" cy="1027631"/>
            <a:chOff x="9481730" y="5867400"/>
            <a:chExt cx="6038314" cy="1027631"/>
          </a:xfrm>
        </xdr:grpSpPr>
        <xdr:sp macro="" textlink="">
          <xdr:nvSpPr>
            <xdr:cNvPr id="12" name="Rectangle 307">
              <a:extLst>
                <a:ext uri="{FF2B5EF4-FFF2-40B4-BE49-F238E27FC236}">
                  <a16:creationId xmlns:a16="http://schemas.microsoft.com/office/drawing/2014/main" id="{F1E8347D-5D26-D2BF-5AA1-58A8208B426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449343" y="5867400"/>
              <a:ext cx="5066962" cy="10287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32004" rIns="27432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vi-VN" sz="900" b="1" i="0" baseline="0">
                  <a:solidFill>
                    <a:srgbClr val="0000FF"/>
                  </a:solidFill>
                  <a:latin typeface="+mj-lt"/>
                  <a:ea typeface="+mn-ea"/>
                  <a:cs typeface="+mn-cs"/>
                </a:rPr>
                <a:t>CÔNG TY CỔ PHẦN KIỂM ĐỊNH  CHẤT LƯỢNG XÂY DỰNG  TOÀN CẦU</a:t>
              </a:r>
              <a:endParaRPr lang="en-GB" sz="900" b="1" i="0" baseline="0">
                <a:solidFill>
                  <a:srgbClr val="0000FF"/>
                </a:solidFill>
                <a:latin typeface="+mj-lt"/>
                <a:ea typeface="+mn-ea"/>
                <a:cs typeface="+mn-cs"/>
              </a:endParaRPr>
            </a:p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vi-VN" sz="800" b="0" i="0" baseline="0">
                  <a:solidFill>
                    <a:srgbClr val="3333FF"/>
                  </a:solidFill>
                  <a:effectLst/>
                  <a:latin typeface="+mj-lt"/>
                  <a:ea typeface="+mn-ea"/>
                  <a:cs typeface="+mn-cs"/>
                </a:rPr>
                <a:t>GLOBAL CONSTRUCTION QUALITY INSPECTION JOINT STOCK COMPANY</a:t>
              </a:r>
              <a:endParaRPr lang="en-GB" sz="800">
                <a:solidFill>
                  <a:srgbClr val="3333FF"/>
                </a:solidFill>
                <a:effectLst/>
                <a:latin typeface="+mj-lt"/>
              </a:endParaRPr>
            </a:p>
            <a:p>
              <a:pPr algn="ctr" rtl="0">
                <a:defRPr sz="1000"/>
              </a:pPr>
              <a:r>
                <a:rPr lang="vi-VN" sz="900" b="1" i="0" u="none" strike="noStrike" baseline="0">
                  <a:solidFill>
                    <a:srgbClr val="FF0000"/>
                  </a:solidFill>
                  <a:latin typeface="+mj-lt"/>
                  <a:cs typeface="Calibri"/>
                </a:rPr>
                <a:t>Trụ sở:  Số 9 LK 18 KĐT Văn Khê, P. La Khê, Q. Hà Đông, TP. Hà Nội, Việt Nam</a:t>
              </a:r>
            </a:p>
            <a:p>
              <a:pPr algn="ctr" rtl="0">
                <a:defRPr sz="1000"/>
              </a:pPr>
              <a:r>
                <a:rPr lang="vi-VN" sz="850" b="1" i="0" u="none" strike="noStrike" baseline="0">
                  <a:solidFill>
                    <a:srgbClr val="003399"/>
                  </a:solidFill>
                  <a:latin typeface="+mj-lt"/>
                  <a:cs typeface="Calibri"/>
                </a:rPr>
                <a:t>TRUNG TÂM THÍ NGHIỆM VÀ KIỂM ĐỊNH CHẤT LƯỢNG VLXD LAS - XD508</a:t>
              </a:r>
            </a:p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rgbClr val="00B050"/>
                  </a:solidFill>
                  <a:latin typeface="+mj-lt"/>
                  <a:cs typeface="Calibri"/>
                </a:rPr>
                <a:t>VPDG</a:t>
              </a:r>
              <a:r>
                <a:rPr lang="vi-VN" sz="900" b="1" i="0" u="none" strike="noStrike" baseline="0">
                  <a:solidFill>
                    <a:srgbClr val="00B050"/>
                  </a:solidFill>
                  <a:latin typeface="+mj-lt"/>
                  <a:cs typeface="Calibri"/>
                </a:rPr>
                <a:t>:  Số 24 Liền kề 4 KĐT Đại  Thanh, huyện Thanh Trì, TP Hà Nội</a:t>
              </a:r>
            </a:p>
            <a:p>
              <a:pPr algn="ctr" rtl="0">
                <a:defRPr sz="1000"/>
              </a:pPr>
              <a:r>
                <a:rPr lang="vi-VN" sz="900" b="1" i="0" u="none" strike="noStrike" baseline="0">
                  <a:solidFill>
                    <a:srgbClr val="0000FF"/>
                  </a:solidFill>
                  <a:latin typeface="+mj-lt"/>
                  <a:cs typeface="Calibri"/>
                </a:rPr>
                <a:t>Tel: 0988 995 332 - Email: thinghiemvlxd@gmail.com - Website: thinghiemvlxd.vn</a:t>
              </a:r>
            </a:p>
          </xdr:txBody>
        </xdr:sp>
        <xdr:pic>
          <xdr:nvPicPr>
            <xdr:cNvPr id="13" name="Picture 308" descr="lg_conic">
              <a:extLst>
                <a:ext uri="{FF2B5EF4-FFF2-40B4-BE49-F238E27FC236}">
                  <a16:creationId xmlns:a16="http://schemas.microsoft.com/office/drawing/2014/main" id="{A92E7574-B237-BF55-881A-40ECCCC0EF5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lum bright="100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481730" y="5877994"/>
              <a:ext cx="995430" cy="1017037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11" descr="logo toan cau.jpg">
              <a:extLst>
                <a:ext uri="{FF2B5EF4-FFF2-40B4-BE49-F238E27FC236}">
                  <a16:creationId xmlns:a16="http://schemas.microsoft.com/office/drawing/2014/main" id="{BFCB652B-4E58-8E79-04FC-FE1A0078DA4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130" y="6029325"/>
              <a:ext cx="704849" cy="757993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U87"/>
  <sheetViews>
    <sheetView tabSelected="1" view="pageBreakPreview" zoomScaleSheetLayoutView="100" workbookViewId="0">
      <selection activeCell="D16" sqref="D16"/>
    </sheetView>
  </sheetViews>
  <sheetFormatPr defaultRowHeight="15"/>
  <cols>
    <col min="1" max="1" width="4.85546875" customWidth="1"/>
    <col min="2" max="2" width="10" customWidth="1"/>
    <col min="3" max="3" width="5.42578125" customWidth="1"/>
    <col min="4" max="4" width="6.28515625" customWidth="1"/>
    <col min="5" max="5" width="8.28515625" customWidth="1"/>
    <col min="6" max="6" width="9.140625" customWidth="1"/>
    <col min="7" max="7" width="8.7109375" customWidth="1"/>
    <col min="8" max="8" width="9.5703125" customWidth="1"/>
    <col min="9" max="9" width="9.85546875" customWidth="1"/>
    <col min="10" max="10" width="6.7109375" customWidth="1"/>
    <col min="11" max="11" width="3.5703125" customWidth="1"/>
    <col min="12" max="12" width="6" customWidth="1"/>
    <col min="13" max="13" width="6.42578125" customWidth="1"/>
    <col min="15" max="18" width="13.140625" customWidth="1"/>
  </cols>
  <sheetData>
    <row r="1" spans="1:21" ht="15.9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21" ht="15.95" customHeight="1">
      <c r="A2" s="6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9"/>
    </row>
    <row r="3" spans="1:21" ht="15.9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9"/>
    </row>
    <row r="4" spans="1:21" ht="15.95" customHeight="1">
      <c r="A4" s="6"/>
      <c r="B4" s="7"/>
      <c r="C4" s="7"/>
      <c r="D4" s="7"/>
      <c r="E4" s="7"/>
      <c r="F4" s="7"/>
      <c r="G4" s="7"/>
      <c r="H4" s="7"/>
      <c r="I4" s="7"/>
      <c r="J4" s="10"/>
      <c r="K4" s="10"/>
      <c r="L4" s="10"/>
      <c r="M4" s="11"/>
      <c r="N4" s="16"/>
      <c r="O4" s="16"/>
    </row>
    <row r="5" spans="1:21" ht="15.95" customHeight="1">
      <c r="A5" s="18"/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1"/>
      <c r="N5" s="16"/>
      <c r="O5" s="16"/>
      <c r="Q5" s="16"/>
      <c r="R5" s="16"/>
    </row>
    <row r="6" spans="1:21" ht="21.75" customHeight="1">
      <c r="A6" s="95" t="s">
        <v>12</v>
      </c>
      <c r="B6" s="96"/>
      <c r="C6" s="96"/>
      <c r="D6" s="96"/>
      <c r="E6" s="96"/>
      <c r="F6" s="96"/>
      <c r="G6" s="96"/>
      <c r="H6" s="97"/>
      <c r="I6" s="101" t="s">
        <v>39</v>
      </c>
      <c r="J6" s="102"/>
      <c r="K6" s="102"/>
      <c r="L6" s="102"/>
      <c r="M6" s="103"/>
      <c r="N6" s="27"/>
      <c r="O6" s="27"/>
      <c r="Q6" s="57"/>
      <c r="R6" s="57"/>
      <c r="S6" s="57"/>
      <c r="T6" s="57"/>
      <c r="U6" s="16"/>
    </row>
    <row r="7" spans="1:21" ht="21.75" customHeight="1">
      <c r="A7" s="98"/>
      <c r="B7" s="99"/>
      <c r="C7" s="99"/>
      <c r="D7" s="99"/>
      <c r="E7" s="99"/>
      <c r="F7" s="99"/>
      <c r="G7" s="99"/>
      <c r="H7" s="100"/>
      <c r="I7" s="104">
        <f>+C21</f>
        <v>44527</v>
      </c>
      <c r="J7" s="105"/>
      <c r="K7" s="105"/>
      <c r="L7" s="105"/>
      <c r="M7" s="106"/>
      <c r="N7" s="28"/>
      <c r="O7" s="28"/>
      <c r="Q7" s="58"/>
      <c r="R7" s="58"/>
      <c r="S7" s="58"/>
      <c r="T7" s="58"/>
      <c r="U7" s="16"/>
    </row>
    <row r="8" spans="1:21" ht="23.25" customHeight="1">
      <c r="A8" s="59" t="s">
        <v>30</v>
      </c>
      <c r="B8" s="60"/>
      <c r="C8" s="30"/>
      <c r="D8" s="80" t="s">
        <v>40</v>
      </c>
      <c r="E8" s="81"/>
      <c r="F8" s="81"/>
      <c r="G8" s="82"/>
      <c r="H8" s="82"/>
      <c r="I8" s="82"/>
      <c r="J8" s="83"/>
      <c r="K8" s="84"/>
      <c r="L8" s="84"/>
      <c r="M8" s="45"/>
      <c r="N8" s="44"/>
      <c r="O8" s="44"/>
      <c r="Q8" s="53"/>
      <c r="R8" s="54"/>
      <c r="S8" s="55"/>
      <c r="T8" s="16"/>
      <c r="U8" s="16"/>
    </row>
    <row r="9" spans="1:21" ht="23.25" customHeight="1">
      <c r="A9" s="29" t="s">
        <v>37</v>
      </c>
      <c r="B9" s="61"/>
      <c r="C9" s="16"/>
      <c r="D9" s="85" t="s">
        <v>41</v>
      </c>
      <c r="E9" s="86"/>
      <c r="F9" s="86"/>
      <c r="G9" s="86"/>
      <c r="H9" s="86"/>
      <c r="I9" s="86"/>
      <c r="J9" s="86"/>
      <c r="K9" s="87"/>
      <c r="L9" s="87"/>
      <c r="M9" s="44"/>
      <c r="N9" s="44"/>
      <c r="O9" s="88"/>
      <c r="Q9" s="29"/>
      <c r="R9" s="61"/>
      <c r="S9" s="62"/>
      <c r="T9" s="65"/>
      <c r="U9" s="16"/>
    </row>
    <row r="10" spans="1:21" ht="23.25" customHeight="1">
      <c r="A10" s="29" t="s">
        <v>42</v>
      </c>
      <c r="B10" s="61"/>
      <c r="C10" s="16"/>
      <c r="D10" s="91" t="s">
        <v>43</v>
      </c>
      <c r="E10" s="91"/>
      <c r="F10" s="91"/>
      <c r="G10" s="91"/>
      <c r="H10" s="91"/>
      <c r="I10" s="91"/>
      <c r="J10" s="91"/>
      <c r="K10" s="91"/>
      <c r="L10" s="91"/>
      <c r="M10" s="91"/>
      <c r="N10" s="44"/>
      <c r="O10" s="89"/>
      <c r="Q10" s="29"/>
      <c r="R10" s="61"/>
      <c r="S10" s="62"/>
      <c r="T10" s="65"/>
      <c r="U10" s="16"/>
    </row>
    <row r="11" spans="1:21" ht="30.75" customHeight="1">
      <c r="A11" s="29" t="s">
        <v>35</v>
      </c>
      <c r="B11" s="61"/>
      <c r="C11" s="16"/>
      <c r="D11" s="91" t="s">
        <v>44</v>
      </c>
      <c r="E11" s="91"/>
      <c r="F11" s="91"/>
      <c r="G11" s="91"/>
      <c r="H11" s="91"/>
      <c r="I11" s="91"/>
      <c r="J11" s="91"/>
      <c r="K11" s="91"/>
      <c r="L11" s="91"/>
      <c r="M11" s="91"/>
      <c r="N11" s="44"/>
      <c r="O11" s="44"/>
      <c r="Q11" s="75"/>
      <c r="R11" s="61"/>
      <c r="S11" s="62"/>
      <c r="T11" s="65"/>
      <c r="U11" s="16"/>
    </row>
    <row r="12" spans="1:21" ht="35.25" customHeight="1">
      <c r="A12" s="29" t="s">
        <v>34</v>
      </c>
      <c r="B12" s="61"/>
      <c r="C12" s="16"/>
      <c r="D12" s="91" t="s">
        <v>45</v>
      </c>
      <c r="E12" s="91"/>
      <c r="F12" s="91"/>
      <c r="G12" s="91"/>
      <c r="H12" s="91"/>
      <c r="I12" s="91"/>
      <c r="J12" s="91"/>
      <c r="K12" s="91"/>
      <c r="L12" s="91"/>
      <c r="M12" s="91"/>
      <c r="N12" s="44"/>
      <c r="O12" s="44"/>
      <c r="Q12" s="75"/>
      <c r="R12" s="61"/>
      <c r="S12" s="63"/>
      <c r="T12" s="65"/>
      <c r="U12" s="16"/>
    </row>
    <row r="13" spans="1:21" ht="23.25" customHeight="1">
      <c r="A13" s="76" t="s">
        <v>36</v>
      </c>
      <c r="B13" s="77"/>
      <c r="D13" s="74" t="s">
        <v>47</v>
      </c>
      <c r="E13" s="56"/>
      <c r="F13" s="52"/>
      <c r="G13" s="52"/>
      <c r="H13" s="44"/>
      <c r="I13" s="44"/>
      <c r="J13" s="44"/>
      <c r="K13" s="44"/>
      <c r="L13" s="44"/>
      <c r="M13" s="44"/>
      <c r="N13" s="44"/>
      <c r="O13" s="44"/>
      <c r="Q13" s="75"/>
      <c r="R13" s="61"/>
      <c r="S13" s="62"/>
      <c r="T13" s="65"/>
      <c r="U13" s="16"/>
    </row>
    <row r="14" spans="1:21" ht="38.25" customHeight="1">
      <c r="A14" s="29" t="s">
        <v>33</v>
      </c>
      <c r="B14" s="29"/>
      <c r="C14" s="29"/>
      <c r="D14" s="107" t="s">
        <v>48</v>
      </c>
      <c r="E14" s="108"/>
      <c r="F14" s="108"/>
      <c r="G14" s="108"/>
      <c r="H14" s="108"/>
      <c r="I14" s="108"/>
      <c r="J14" s="108"/>
      <c r="K14" s="108"/>
      <c r="L14" s="108"/>
      <c r="M14" s="108"/>
      <c r="N14" s="22"/>
      <c r="O14" s="117"/>
      <c r="P14" s="117"/>
      <c r="Q14" s="117"/>
      <c r="R14" s="117"/>
      <c r="S14" s="117"/>
      <c r="T14" s="117"/>
      <c r="U14" s="16"/>
    </row>
    <row r="15" spans="1:21" ht="23.25" customHeight="1">
      <c r="A15" s="64" t="s">
        <v>1</v>
      </c>
      <c r="B15" s="12"/>
      <c r="C15" s="12"/>
      <c r="D15" s="90">
        <v>7.5</v>
      </c>
      <c r="E15" s="46" t="s">
        <v>31</v>
      </c>
      <c r="F15" s="47"/>
      <c r="G15" s="48"/>
      <c r="H15" s="49"/>
      <c r="I15" s="49"/>
      <c r="J15" s="47"/>
      <c r="K15" s="47"/>
      <c r="L15" s="49"/>
      <c r="M15" s="49"/>
      <c r="O15" s="117"/>
      <c r="P15" s="117"/>
      <c r="Q15" s="117"/>
      <c r="R15" s="117"/>
      <c r="S15" s="117"/>
      <c r="T15" s="117"/>
      <c r="U15" s="16"/>
    </row>
    <row r="16" spans="1:21" ht="23.25" customHeight="1">
      <c r="A16" s="64" t="s">
        <v>18</v>
      </c>
      <c r="B16" s="12"/>
      <c r="C16" s="12"/>
      <c r="D16" s="14" t="s">
        <v>13</v>
      </c>
      <c r="E16" s="49"/>
      <c r="F16" s="47"/>
      <c r="G16" s="49"/>
      <c r="H16" s="49"/>
      <c r="I16" s="49"/>
      <c r="J16" s="47"/>
      <c r="K16" s="47"/>
      <c r="L16" s="50"/>
      <c r="M16" s="49"/>
    </row>
    <row r="17" spans="1:21" ht="23.25" customHeight="1">
      <c r="A17" s="64" t="s">
        <v>19</v>
      </c>
      <c r="B17" s="12"/>
      <c r="C17" s="12"/>
      <c r="D17" s="51" t="s">
        <v>20</v>
      </c>
      <c r="E17" s="49"/>
      <c r="F17" s="47"/>
      <c r="G17" s="49"/>
      <c r="H17" s="49"/>
      <c r="I17" s="49"/>
      <c r="J17" s="47"/>
      <c r="K17" s="47"/>
      <c r="L17" s="50"/>
      <c r="M17" s="49"/>
    </row>
    <row r="18" spans="1:21" ht="25.5" customHeight="1">
      <c r="A18" s="109" t="s">
        <v>11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O18" s="92" t="s">
        <v>16</v>
      </c>
      <c r="P18" s="92"/>
      <c r="Q18" s="17" t="s">
        <v>17</v>
      </c>
      <c r="U18">
        <f>4.75/7.5</f>
        <v>0.6333333333333333</v>
      </c>
    </row>
    <row r="19" spans="1:21" ht="44.25" customHeight="1">
      <c r="A19" s="110" t="s">
        <v>0</v>
      </c>
      <c r="B19" s="112" t="s">
        <v>2</v>
      </c>
      <c r="C19" s="114" t="s">
        <v>3</v>
      </c>
      <c r="D19" s="114" t="s">
        <v>4</v>
      </c>
      <c r="E19" s="93" t="s">
        <v>5</v>
      </c>
      <c r="F19" s="93" t="s">
        <v>9</v>
      </c>
      <c r="G19" s="93" t="s">
        <v>24</v>
      </c>
      <c r="H19" s="93" t="s">
        <v>10</v>
      </c>
      <c r="I19" s="93" t="s">
        <v>25</v>
      </c>
      <c r="J19" s="134" t="s">
        <v>26</v>
      </c>
      <c r="K19" s="135"/>
      <c r="L19" s="138" t="s">
        <v>6</v>
      </c>
      <c r="M19" s="139"/>
      <c r="O19" s="116" t="s">
        <v>14</v>
      </c>
      <c r="P19" s="116" t="s">
        <v>15</v>
      </c>
      <c r="Q19" s="116" t="s">
        <v>14</v>
      </c>
      <c r="R19" s="116" t="s">
        <v>15</v>
      </c>
    </row>
    <row r="20" spans="1:21" ht="27" customHeight="1">
      <c r="A20" s="111"/>
      <c r="B20" s="113"/>
      <c r="C20" s="115"/>
      <c r="D20" s="115"/>
      <c r="E20" s="94"/>
      <c r="F20" s="94"/>
      <c r="G20" s="94"/>
      <c r="H20" s="94"/>
      <c r="I20" s="94"/>
      <c r="J20" s="136"/>
      <c r="K20" s="137"/>
      <c r="L20" s="140"/>
      <c r="M20" s="141"/>
      <c r="O20" s="116"/>
      <c r="P20" s="116"/>
      <c r="Q20" s="116"/>
      <c r="R20" s="116"/>
    </row>
    <row r="21" spans="1:21" ht="12" customHeight="1">
      <c r="A21" s="118">
        <v>1</v>
      </c>
      <c r="B21" s="120" t="s">
        <v>7</v>
      </c>
      <c r="C21" s="122">
        <v>44527</v>
      </c>
      <c r="D21" s="124">
        <f>C21+E21</f>
        <v>44555</v>
      </c>
      <c r="E21" s="126">
        <v>28</v>
      </c>
      <c r="F21" s="128">
        <v>2090</v>
      </c>
      <c r="G21" s="131">
        <f>1.5*((F21*100)/(40*40*40))</f>
        <v>4.8984375</v>
      </c>
      <c r="H21" s="150">
        <v>12670</v>
      </c>
      <c r="I21" s="151">
        <f>+H21/1600</f>
        <v>7.9187500000000002</v>
      </c>
      <c r="J21" s="152">
        <f>AVERAGE(I21:I32)</f>
        <v>8.5843749999999996</v>
      </c>
      <c r="K21" s="153"/>
      <c r="L21" s="156">
        <f>J21*100/D15</f>
        <v>114.45833333333333</v>
      </c>
      <c r="M21" s="157"/>
      <c r="O21" s="142">
        <f ca="1">IF(D15=5,RANDBETWEEN(99,108)*10,IF(D15=7.5,RANDBETWEEN(156,173)*10,IF(D15=10,RANDBETWEEN(210,230)*10)))</f>
        <v>1620</v>
      </c>
      <c r="P21" s="142">
        <f ca="1">IF(D15=5,RANDBETWEEN(650,750)*10,IF(D15=7.5,RANDBETWEEN(990,1130)*10,IF(D15=10,RANDBETWEEN(1330,1490)*10)))</f>
        <v>11060</v>
      </c>
      <c r="Q21" s="142">
        <f ca="1">IF(D15=5,RANDBETWEEN(105,125)*10,IF(D15=7.5,RANDBETWEEN(195,235)*10,IF(D15=10,RANDBETWEEN(280,310)*10)))</f>
        <v>2310</v>
      </c>
      <c r="R21" s="142">
        <f ca="1">IF(D15=5,RANDBETWEEN(835,955)*10,IF(D15=7.5,RANDBETWEEN(1220,1435)*10,IF(D15=10,RANDBETWEEN(1690,1865)*10)))</f>
        <v>13440</v>
      </c>
    </row>
    <row r="22" spans="1:21" ht="12" customHeight="1">
      <c r="A22" s="119"/>
      <c r="B22" s="121"/>
      <c r="C22" s="123"/>
      <c r="D22" s="125"/>
      <c r="E22" s="127"/>
      <c r="F22" s="129"/>
      <c r="G22" s="132"/>
      <c r="H22" s="146"/>
      <c r="I22" s="148"/>
      <c r="J22" s="154"/>
      <c r="K22" s="155"/>
      <c r="L22" s="158"/>
      <c r="M22" s="159"/>
      <c r="O22" s="143"/>
      <c r="P22" s="144"/>
      <c r="Q22" s="143"/>
      <c r="R22" s="144"/>
    </row>
    <row r="23" spans="1:21" ht="12" customHeight="1">
      <c r="A23" s="119">
        <v>2</v>
      </c>
      <c r="B23" s="121"/>
      <c r="C23" s="123"/>
      <c r="D23" s="125"/>
      <c r="E23" s="127"/>
      <c r="F23" s="129"/>
      <c r="G23" s="132"/>
      <c r="H23" s="146">
        <v>13600</v>
      </c>
      <c r="I23" s="148">
        <f t="shared" ref="I23" si="0">+H23/1600</f>
        <v>8.5</v>
      </c>
      <c r="J23" s="154"/>
      <c r="K23" s="155"/>
      <c r="L23" s="158"/>
      <c r="M23" s="159"/>
      <c r="O23" s="143"/>
      <c r="P23" s="142">
        <f ca="1">IF(D15=5,RANDBETWEEN(650,750)*10,IF(D15=7.5,RANDBETWEEN(990,1130)*10,IF(D15=10,RANDBETWEEN(1330,1490)*10)))</f>
        <v>10670</v>
      </c>
      <c r="Q23" s="143"/>
      <c r="R23" s="142">
        <f ca="1">IF(D15=5,RANDBETWEEN(835,955)*10,IF(D15=7.5,RANDBETWEEN(1220,1435)*10,IF(D15=10,RANDBETWEEN(1690,1865)*10)))</f>
        <v>12220</v>
      </c>
    </row>
    <row r="24" spans="1:21" ht="12" customHeight="1">
      <c r="A24" s="145"/>
      <c r="B24" s="121"/>
      <c r="C24" s="123"/>
      <c r="D24" s="125"/>
      <c r="E24" s="127"/>
      <c r="F24" s="130"/>
      <c r="G24" s="133"/>
      <c r="H24" s="147"/>
      <c r="I24" s="149"/>
      <c r="J24" s="154"/>
      <c r="K24" s="155"/>
      <c r="L24" s="158"/>
      <c r="M24" s="159"/>
      <c r="O24" s="144"/>
      <c r="P24" s="144"/>
      <c r="Q24" s="144"/>
      <c r="R24" s="144"/>
    </row>
    <row r="25" spans="1:21" ht="12" customHeight="1">
      <c r="A25" s="160">
        <v>3</v>
      </c>
      <c r="B25" s="121"/>
      <c r="C25" s="123"/>
      <c r="D25" s="125"/>
      <c r="E25" s="127"/>
      <c r="F25" s="128">
        <v>2100</v>
      </c>
      <c r="G25" s="131">
        <f t="shared" ref="G25" si="1">1.5*((F25*100)/(40*40*40))</f>
        <v>4.921875</v>
      </c>
      <c r="H25" s="150">
        <v>14240</v>
      </c>
      <c r="I25" s="151">
        <f t="shared" ref="I25" si="2">+H25/1600</f>
        <v>8.9</v>
      </c>
      <c r="J25" s="154"/>
      <c r="K25" s="155"/>
      <c r="L25" s="162" t="s">
        <v>8</v>
      </c>
      <c r="M25" s="163"/>
      <c r="O25" s="142">
        <f ca="1">IF(D15=5,RANDBETWEEN(99,108)*10,IF(D15=7.5,RANDBETWEEN(156,173)*10,IF(D15=10,RANDBETWEEN(210,230)*10)))</f>
        <v>1730</v>
      </c>
      <c r="P25" s="142">
        <f ca="1">IF(D15=5,RANDBETWEEN(650,750)*10,IF(D15=7.5,RANDBETWEEN(990,1130)*10,IF(D15=10,RANDBETWEEN(1330,1490)*10)))</f>
        <v>9970</v>
      </c>
      <c r="Q25" s="142">
        <f ca="1">IF(D15=5,RANDBETWEEN(105,125)*10,IF(D15=7.5,RANDBETWEEN(195,235)*10,IF(D15=10,RANDBETWEEN(280,310)*10)))</f>
        <v>2230</v>
      </c>
      <c r="R25" s="142">
        <f ca="1">IF(D15=5,RANDBETWEEN(835,955)*10,IF(D15=7.5,RANDBETWEEN(1220,1435)*10,IF(D15=10,RANDBETWEEN(1690,1865)*10)))</f>
        <v>13190</v>
      </c>
    </row>
    <row r="26" spans="1:21" ht="12" customHeight="1">
      <c r="A26" s="161"/>
      <c r="B26" s="121"/>
      <c r="C26" s="123"/>
      <c r="D26" s="125"/>
      <c r="E26" s="127"/>
      <c r="F26" s="129"/>
      <c r="G26" s="132"/>
      <c r="H26" s="146"/>
      <c r="I26" s="148"/>
      <c r="J26" s="154"/>
      <c r="K26" s="155"/>
      <c r="L26" s="162"/>
      <c r="M26" s="163"/>
      <c r="O26" s="143"/>
      <c r="P26" s="144"/>
      <c r="Q26" s="143"/>
      <c r="R26" s="144"/>
    </row>
    <row r="27" spans="1:21" ht="12" customHeight="1">
      <c r="A27" s="119">
        <v>4</v>
      </c>
      <c r="B27" s="121"/>
      <c r="C27" s="123"/>
      <c r="D27" s="125"/>
      <c r="E27" s="127"/>
      <c r="F27" s="129"/>
      <c r="G27" s="132"/>
      <c r="H27" s="146">
        <v>13640</v>
      </c>
      <c r="I27" s="148">
        <f t="shared" ref="I27" si="3">+H27/1600</f>
        <v>8.5250000000000004</v>
      </c>
      <c r="J27" s="154"/>
      <c r="K27" s="155"/>
      <c r="L27" s="162"/>
      <c r="M27" s="163"/>
      <c r="O27" s="143"/>
      <c r="P27" s="142">
        <f ca="1">IF(D15=5,RANDBETWEEN(650,750)*10,IF(D15=7.5,RANDBETWEEN(990,1130)*10,IF(D15=10,RANDBETWEEN(1330,1490)*10)))</f>
        <v>10860</v>
      </c>
      <c r="Q27" s="143"/>
      <c r="R27" s="142">
        <f ca="1">IF(D15=5,RANDBETWEEN(835,955)*10,IF(D15=7.5,RANDBETWEEN(1220,1435)*10,IF(D15=10,RANDBETWEEN(1690,1865)*10)))</f>
        <v>12940</v>
      </c>
    </row>
    <row r="28" spans="1:21" ht="12" customHeight="1">
      <c r="A28" s="145"/>
      <c r="B28" s="121"/>
      <c r="C28" s="123"/>
      <c r="D28" s="125"/>
      <c r="E28" s="127"/>
      <c r="F28" s="130"/>
      <c r="G28" s="133"/>
      <c r="H28" s="147"/>
      <c r="I28" s="149"/>
      <c r="J28" s="154"/>
      <c r="K28" s="155"/>
      <c r="L28" s="162"/>
      <c r="M28" s="163"/>
      <c r="O28" s="144"/>
      <c r="P28" s="144"/>
      <c r="Q28" s="144"/>
      <c r="R28" s="144"/>
    </row>
    <row r="29" spans="1:21" ht="12" customHeight="1">
      <c r="A29" s="160">
        <v>5</v>
      </c>
      <c r="B29" s="121"/>
      <c r="C29" s="123"/>
      <c r="D29" s="125"/>
      <c r="E29" s="127"/>
      <c r="F29" s="128">
        <v>1970</v>
      </c>
      <c r="G29" s="131">
        <f t="shared" ref="G29" si="4">1.5*((F29*100)/(40*40*40))</f>
        <v>4.6171875</v>
      </c>
      <c r="H29" s="150">
        <v>14160</v>
      </c>
      <c r="I29" s="151">
        <f t="shared" ref="I29" si="5">+H29/1600</f>
        <v>8.85</v>
      </c>
      <c r="J29" s="154"/>
      <c r="K29" s="155"/>
      <c r="L29" s="15"/>
      <c r="M29" s="13"/>
      <c r="O29" s="142">
        <f ca="1">IF(D15=5,RANDBETWEEN(99,108)*10,IF(D15=7.5,RANDBETWEEN(156,173)*10,IF(D15=10,RANDBETWEEN(210,230)*10)))</f>
        <v>1600</v>
      </c>
      <c r="P29" s="142">
        <f ca="1">IF(D15=5,RANDBETWEEN(650,750)*10,IF(D15=7.5,RANDBETWEEN(990,1130)*10,IF(D15=10,RANDBETWEEN(1330,1490)*10)))</f>
        <v>10790</v>
      </c>
      <c r="Q29" s="142">
        <f ca="1">IF(D15=5,RANDBETWEEN(105,125)*10,IF(D15=7.5,RANDBETWEEN(195,235)*10,IF(D15=10,RANDBETWEEN(280,310)*10)))</f>
        <v>2100</v>
      </c>
      <c r="R29" s="142">
        <f ca="1">IF(D15=5,RANDBETWEEN(835,955)*10,IF(D15=7.5,RANDBETWEEN(1220,1435)*10,IF(D15=10,RANDBETWEEN(1690,1865)*10)))</f>
        <v>14210</v>
      </c>
    </row>
    <row r="30" spans="1:21" ht="12" customHeight="1">
      <c r="A30" s="119"/>
      <c r="B30" s="121"/>
      <c r="C30" s="123"/>
      <c r="D30" s="125"/>
      <c r="E30" s="127"/>
      <c r="F30" s="129"/>
      <c r="G30" s="132"/>
      <c r="H30" s="146"/>
      <c r="I30" s="148"/>
      <c r="J30" s="154"/>
      <c r="K30" s="155"/>
      <c r="L30" s="15"/>
      <c r="M30" s="13"/>
      <c r="O30" s="143"/>
      <c r="P30" s="144"/>
      <c r="Q30" s="143"/>
      <c r="R30" s="144"/>
    </row>
    <row r="31" spans="1:21" ht="12" customHeight="1">
      <c r="A31" s="119">
        <v>6</v>
      </c>
      <c r="B31" s="121"/>
      <c r="C31" s="123"/>
      <c r="D31" s="125"/>
      <c r="E31" s="127"/>
      <c r="F31" s="129"/>
      <c r="G31" s="132"/>
      <c r="H31" s="146">
        <v>14100</v>
      </c>
      <c r="I31" s="148">
        <f t="shared" ref="I31" si="6">+H31/1600</f>
        <v>8.8125</v>
      </c>
      <c r="J31" s="154"/>
      <c r="K31" s="155"/>
      <c r="L31" s="15"/>
      <c r="M31" s="13"/>
      <c r="O31" s="143"/>
      <c r="P31" s="142">
        <f ca="1">IF(D15=5,RANDBETWEEN(650,750)*10,IF(D15=7.5,RANDBETWEEN(990,1130)*10,IF(D15=10,RANDBETWEEN(1330,1490)*10)))</f>
        <v>10220</v>
      </c>
      <c r="Q31" s="143"/>
      <c r="R31" s="142">
        <f ca="1">IF(D15=5,RANDBETWEEN(835,955)*10,IF(D15=7.5,RANDBETWEEN(1220,1435)*10,IF(D15=10,RANDBETWEEN(1690,1865)*10)))</f>
        <v>12420</v>
      </c>
    </row>
    <row r="32" spans="1:21" ht="12" customHeight="1">
      <c r="A32" s="161"/>
      <c r="B32" s="121"/>
      <c r="C32" s="123"/>
      <c r="D32" s="125"/>
      <c r="E32" s="127"/>
      <c r="F32" s="129"/>
      <c r="G32" s="133"/>
      <c r="H32" s="164"/>
      <c r="I32" s="165"/>
      <c r="J32" s="154"/>
      <c r="K32" s="155"/>
      <c r="L32" s="15"/>
      <c r="M32" s="13"/>
      <c r="O32" s="144"/>
      <c r="P32" s="144"/>
      <c r="Q32" s="144"/>
      <c r="R32" s="144"/>
    </row>
    <row r="33" spans="1:13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13" ht="27" customHeight="1">
      <c r="A34" s="24"/>
      <c r="B34" s="24"/>
      <c r="C34" s="25"/>
      <c r="D34" s="23"/>
      <c r="E34" s="26"/>
      <c r="F34" s="23"/>
      <c r="G34" s="168">
        <f>+D21</f>
        <v>44555</v>
      </c>
      <c r="H34" s="168"/>
      <c r="I34" s="168"/>
      <c r="J34" s="168"/>
      <c r="K34" s="168"/>
      <c r="L34" s="168"/>
      <c r="M34" s="168"/>
    </row>
    <row r="35" spans="1:13" ht="18" hidden="1" customHeight="1">
      <c r="A35" s="34"/>
      <c r="B35" s="169" t="s">
        <v>27</v>
      </c>
      <c r="C35" s="169"/>
      <c r="D35" s="169"/>
      <c r="E35" s="169"/>
      <c r="F35" s="169"/>
      <c r="G35" s="16"/>
      <c r="H35" s="170" t="s">
        <v>28</v>
      </c>
      <c r="I35" s="170"/>
      <c r="J35" s="170"/>
      <c r="K35" s="170"/>
      <c r="L35" s="170"/>
      <c r="M35" s="170"/>
    </row>
    <row r="36" spans="1:13" ht="15" hidden="1" customHeight="1">
      <c r="A36" s="34"/>
      <c r="B36" s="78"/>
      <c r="C36" s="78"/>
      <c r="D36" s="78"/>
      <c r="E36" s="16"/>
      <c r="F36" s="16"/>
      <c r="G36" s="16"/>
      <c r="H36" s="16"/>
      <c r="I36" s="31"/>
      <c r="J36" s="31"/>
      <c r="K36" s="31"/>
      <c r="L36" s="32"/>
      <c r="M36" s="66"/>
    </row>
    <row r="37" spans="1:13" ht="15" hidden="1" customHeight="1">
      <c r="A37" s="67"/>
      <c r="B37" s="33"/>
      <c r="C37" s="33"/>
      <c r="D37" s="34"/>
      <c r="E37" s="16"/>
      <c r="F37" s="16"/>
      <c r="G37" s="16"/>
      <c r="H37" s="16"/>
      <c r="I37" s="32"/>
      <c r="J37" s="32"/>
      <c r="K37" s="32"/>
      <c r="L37" s="32"/>
      <c r="M37" s="66"/>
    </row>
    <row r="38" spans="1:13" ht="15" hidden="1" customHeight="1">
      <c r="A38" s="67"/>
      <c r="B38" s="33"/>
      <c r="C38" s="33"/>
      <c r="D38" s="34"/>
      <c r="E38" s="16"/>
      <c r="F38" s="16"/>
      <c r="G38" s="16"/>
      <c r="H38" s="16"/>
      <c r="I38" s="32"/>
      <c r="J38" s="32"/>
      <c r="K38" s="32"/>
      <c r="L38" s="32"/>
      <c r="M38" s="66"/>
    </row>
    <row r="39" spans="1:13" ht="15" hidden="1" customHeight="1">
      <c r="A39" s="67"/>
      <c r="B39" s="33"/>
      <c r="C39" s="33"/>
      <c r="D39" s="34"/>
      <c r="E39" s="16"/>
      <c r="F39" s="16"/>
      <c r="G39" s="16"/>
      <c r="H39" s="16"/>
      <c r="I39" s="32"/>
      <c r="J39" s="32"/>
      <c r="K39" s="32"/>
      <c r="L39" s="32"/>
      <c r="M39" s="66"/>
    </row>
    <row r="40" spans="1:13" ht="33.75" customHeight="1">
      <c r="A40" s="171" t="s">
        <v>46</v>
      </c>
      <c r="B40" s="171"/>
      <c r="C40" s="171"/>
      <c r="D40" s="171"/>
      <c r="E40" s="171" t="s">
        <v>49</v>
      </c>
      <c r="F40" s="171"/>
      <c r="G40" s="171"/>
      <c r="H40" s="171"/>
      <c r="I40" s="172" t="s">
        <v>21</v>
      </c>
      <c r="J40" s="173"/>
      <c r="K40" s="173"/>
      <c r="L40" s="173"/>
      <c r="M40" s="173"/>
    </row>
    <row r="41" spans="1:13" ht="20.25" customHeight="1">
      <c r="A41" s="35"/>
      <c r="B41" s="35"/>
      <c r="C41" s="36"/>
      <c r="D41" s="37"/>
      <c r="E41" s="38"/>
      <c r="F41" s="35"/>
      <c r="G41" s="36"/>
      <c r="H41" s="35"/>
      <c r="I41" s="37"/>
      <c r="J41" s="37"/>
      <c r="K41" s="36"/>
      <c r="L41" s="39"/>
      <c r="M41" s="68"/>
    </row>
    <row r="42" spans="1:13" ht="20.25" customHeight="1">
      <c r="A42" s="35"/>
      <c r="B42" s="35"/>
      <c r="C42" s="35"/>
      <c r="D42" s="40"/>
      <c r="E42" s="38"/>
      <c r="F42" s="35"/>
      <c r="G42" s="35"/>
      <c r="H42" s="35"/>
      <c r="I42" s="40"/>
      <c r="J42" s="40"/>
      <c r="K42" s="35"/>
      <c r="L42" s="41"/>
      <c r="M42" s="69"/>
    </row>
    <row r="43" spans="1:13" ht="20.25" customHeight="1">
      <c r="A43" s="42"/>
      <c r="B43" s="42"/>
      <c r="C43" s="42"/>
      <c r="D43" s="40"/>
      <c r="E43" s="43"/>
      <c r="F43" s="42"/>
      <c r="G43" s="42"/>
      <c r="H43" s="42"/>
      <c r="I43" s="40"/>
      <c r="J43" s="40"/>
      <c r="K43" s="42"/>
      <c r="L43" s="42"/>
      <c r="M43" s="79"/>
    </row>
    <row r="44" spans="1:13" ht="20.25" customHeight="1">
      <c r="A44" s="43"/>
      <c r="B44" s="43"/>
      <c r="C44" s="43"/>
      <c r="D44" s="40"/>
      <c r="E44" s="43"/>
      <c r="F44" s="42"/>
      <c r="G44" s="42"/>
      <c r="H44" s="42"/>
      <c r="I44" s="40"/>
      <c r="J44" s="40"/>
      <c r="K44" s="42"/>
      <c r="L44" s="42"/>
      <c r="M44" s="49"/>
    </row>
    <row r="45" spans="1:13" ht="26.25" customHeight="1">
      <c r="A45" s="166" t="s">
        <v>22</v>
      </c>
      <c r="B45" s="166"/>
      <c r="C45" s="166"/>
      <c r="D45" s="166"/>
      <c r="E45" s="166" t="s">
        <v>23</v>
      </c>
      <c r="F45" s="166"/>
      <c r="G45" s="166"/>
      <c r="H45" s="166"/>
      <c r="I45" s="166" t="s">
        <v>38</v>
      </c>
      <c r="J45" s="166"/>
      <c r="K45" s="166"/>
      <c r="L45" s="166"/>
      <c r="M45" s="166"/>
    </row>
    <row r="46" spans="1:13" ht="18" customHeight="1">
      <c r="A46" s="70" t="s">
        <v>29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18" customHeight="1">
      <c r="A47" s="71" t="s">
        <v>32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3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</sheetData>
  <mergeCells count="84">
    <mergeCell ref="A45:D45"/>
    <mergeCell ref="E45:H45"/>
    <mergeCell ref="I45:M45"/>
    <mergeCell ref="A33:M33"/>
    <mergeCell ref="G34:M34"/>
    <mergeCell ref="B35:F35"/>
    <mergeCell ref="H35:M35"/>
    <mergeCell ref="A40:D40"/>
    <mergeCell ref="E40:H40"/>
    <mergeCell ref="I40:M40"/>
    <mergeCell ref="Q29:Q32"/>
    <mergeCell ref="R29:R30"/>
    <mergeCell ref="A31:A32"/>
    <mergeCell ref="H31:H32"/>
    <mergeCell ref="I31:I32"/>
    <mergeCell ref="P31:P32"/>
    <mergeCell ref="R31:R32"/>
    <mergeCell ref="A29:A30"/>
    <mergeCell ref="F29:F32"/>
    <mergeCell ref="G29:G32"/>
    <mergeCell ref="H29:H30"/>
    <mergeCell ref="I29:I30"/>
    <mergeCell ref="O29:O32"/>
    <mergeCell ref="Q25:Q28"/>
    <mergeCell ref="R25:R26"/>
    <mergeCell ref="A27:A28"/>
    <mergeCell ref="H27:H28"/>
    <mergeCell ref="I27:I28"/>
    <mergeCell ref="P27:P28"/>
    <mergeCell ref="R27:R28"/>
    <mergeCell ref="A25:A26"/>
    <mergeCell ref="F25:F28"/>
    <mergeCell ref="G25:G28"/>
    <mergeCell ref="H25:H26"/>
    <mergeCell ref="I25:I26"/>
    <mergeCell ref="L25:M28"/>
    <mergeCell ref="Q21:Q24"/>
    <mergeCell ref="R21:R22"/>
    <mergeCell ref="A23:A24"/>
    <mergeCell ref="H23:H24"/>
    <mergeCell ref="I23:I24"/>
    <mergeCell ref="P23:P24"/>
    <mergeCell ref="R23:R24"/>
    <mergeCell ref="H21:H22"/>
    <mergeCell ref="I21:I22"/>
    <mergeCell ref="J21:K32"/>
    <mergeCell ref="L21:M24"/>
    <mergeCell ref="O21:O24"/>
    <mergeCell ref="P21:P22"/>
    <mergeCell ref="O25:O28"/>
    <mergeCell ref="P25:P26"/>
    <mergeCell ref="P29:P30"/>
    <mergeCell ref="D11:M11"/>
    <mergeCell ref="Q19:Q20"/>
    <mergeCell ref="R19:R20"/>
    <mergeCell ref="A21:A22"/>
    <mergeCell ref="B21:B32"/>
    <mergeCell ref="C21:C32"/>
    <mergeCell ref="D21:D32"/>
    <mergeCell ref="E21:E32"/>
    <mergeCell ref="F21:F24"/>
    <mergeCell ref="G21:G24"/>
    <mergeCell ref="G19:G20"/>
    <mergeCell ref="H19:H20"/>
    <mergeCell ref="I19:I20"/>
    <mergeCell ref="J19:K20"/>
    <mergeCell ref="L19:M20"/>
    <mergeCell ref="O19:O20"/>
    <mergeCell ref="D12:M12"/>
    <mergeCell ref="O18:P18"/>
    <mergeCell ref="F19:F20"/>
    <mergeCell ref="A6:H7"/>
    <mergeCell ref="I6:M6"/>
    <mergeCell ref="I7:M7"/>
    <mergeCell ref="D14:M14"/>
    <mergeCell ref="A18:M18"/>
    <mergeCell ref="A19:A20"/>
    <mergeCell ref="B19:B20"/>
    <mergeCell ref="C19:C20"/>
    <mergeCell ref="D19:D20"/>
    <mergeCell ref="E19:E20"/>
    <mergeCell ref="P19:P20"/>
    <mergeCell ref="D10:M10"/>
    <mergeCell ref="O14:T15"/>
  </mergeCells>
  <conditionalFormatting sqref="D8:D12">
    <cfRule type="cellIs" dxfId="0" priority="1" stopIfTrue="1" operator="equal">
      <formula>0</formula>
    </cfRule>
  </conditionalFormatting>
  <pageMargins left="0.62992125984252001" right="0.15748031496063" top="0.23622047244094499" bottom="0.23622047244094499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27.11</vt:lpstr>
      <vt:lpstr>'27.11'!Print_Area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trannamdt1</dc:creator>
  <cp:lastModifiedBy>Admin</cp:lastModifiedBy>
  <cp:lastPrinted>2022-07-15T11:00:02Z</cp:lastPrinted>
  <dcterms:created xsi:type="dcterms:W3CDTF">2015-09-11T09:02:29Z</dcterms:created>
  <dcterms:modified xsi:type="dcterms:W3CDTF">2022-07-18T08:16:20Z</dcterms:modified>
</cp:coreProperties>
</file>